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32" yWindow="65524" windowWidth="5748" windowHeight="1140" firstSheet="1" activeTab="6"/>
  </bookViews>
  <sheets>
    <sheet name="Investment Planner" sheetId="1" r:id="rId1"/>
    <sheet name="Investment Tracker" sheetId="2" r:id="rId2"/>
    <sheet name="Summary-1-5 Yrs" sheetId="3" r:id="rId3"/>
    <sheet name="Investment Planner Post 5 Yrs" sheetId="5" r:id="rId4"/>
    <sheet name="Investment Tracker Calc-5-8Yrs." sheetId="6" r:id="rId5"/>
    <sheet name="Investment TrackerCalc-9-12Yrs." sheetId="7" r:id="rId6"/>
    <sheet name="Summary-Post 5 Years" sheetId="8" r:id="rId7"/>
  </sheets>
  <definedNames/>
  <calcPr calcId="124519"/>
</workbook>
</file>

<file path=xl/comments4.xml><?xml version="1.0" encoding="utf-8"?>
<comments xmlns="http://schemas.openxmlformats.org/spreadsheetml/2006/main">
  <authors>
    <author>Windows User</author>
  </authors>
  <commentList>
    <comment ref="C3" authorId="0">
      <text>
        <r>
          <rPr>
            <b/>
            <sz val="9"/>
            <rFont val="Tahoma"/>
            <family val="2"/>
          </rPr>
          <t>If you have consumed less than 5 years then insert date manually.</t>
        </r>
      </text>
    </comment>
    <comment ref="C13" authorId="0">
      <text>
        <r>
          <rPr>
            <b/>
            <sz val="9"/>
            <rFont val="Tahoma"/>
            <family val="2"/>
          </rPr>
          <t>Change Basic and Other expenses percentage as per your requirements.</t>
        </r>
        <r>
          <rPr>
            <sz val="9"/>
            <rFont val="Tahoma"/>
            <family val="2"/>
          </rPr>
          <t xml:space="preserve">
</t>
        </r>
      </text>
    </comment>
  </commentList>
</comments>
</file>

<file path=xl/sharedStrings.xml><?xml version="1.0" encoding="utf-8"?>
<sst xmlns="http://schemas.openxmlformats.org/spreadsheetml/2006/main" count="488" uniqueCount="81">
  <si>
    <t>Starting Date</t>
  </si>
  <si>
    <t>Current Age</t>
  </si>
  <si>
    <t>Current Total Monthly Income</t>
  </si>
  <si>
    <t>Other Expenses (Wants)</t>
  </si>
  <si>
    <t>Savings</t>
  </si>
  <si>
    <t>Basic Expenses (Basic Needs)</t>
  </si>
  <si>
    <t>Particulars</t>
  </si>
  <si>
    <t>Percentage</t>
  </si>
  <si>
    <t>Amount</t>
  </si>
  <si>
    <t>Expense-Savings Bifurcation (Change Basic and Other expenses percentage as per your requirements.)</t>
  </si>
  <si>
    <t>Grand Total</t>
  </si>
  <si>
    <t>Month</t>
  </si>
  <si>
    <t>Income</t>
  </si>
  <si>
    <t>Annual Return Received</t>
  </si>
  <si>
    <t>Net Total Savings</t>
  </si>
  <si>
    <t>ROI</t>
  </si>
  <si>
    <t>Year</t>
  </si>
  <si>
    <t>January</t>
  </si>
  <si>
    <t>February</t>
  </si>
  <si>
    <t>March</t>
  </si>
  <si>
    <t>April</t>
  </si>
  <si>
    <t>May</t>
  </si>
  <si>
    <t>June</t>
  </si>
  <si>
    <t>July</t>
  </si>
  <si>
    <t>August</t>
  </si>
  <si>
    <t>September</t>
  </si>
  <si>
    <t>October</t>
  </si>
  <si>
    <t>November</t>
  </si>
  <si>
    <t>December</t>
  </si>
  <si>
    <t>Balance Carried Forward</t>
  </si>
  <si>
    <t>Withdrawals (If any)</t>
  </si>
  <si>
    <t>Balance Brought Forward</t>
  </si>
  <si>
    <t>Total Investment</t>
  </si>
  <si>
    <t>ROI (Amount)</t>
  </si>
  <si>
    <t>ROI (%)</t>
  </si>
  <si>
    <t>Balance C/f</t>
  </si>
  <si>
    <t>Net Total Investment</t>
  </si>
  <si>
    <t>Withdrawal (if any)</t>
  </si>
  <si>
    <t>Net Annual Savings</t>
  </si>
  <si>
    <t>Annual Income</t>
  </si>
  <si>
    <t>Annual Savings</t>
  </si>
  <si>
    <t>1st</t>
  </si>
  <si>
    <t>2nd</t>
  </si>
  <si>
    <t>3rd</t>
  </si>
  <si>
    <t>4th</t>
  </si>
  <si>
    <t>5th</t>
  </si>
  <si>
    <t>No. of Year</t>
  </si>
  <si>
    <t>First three sheets are designed for those who are starting their carreer and ready to move on their Wealth Creation Path. It will guide for next 3-5 years. Once gaining good work experience, one will be in higher income slab and hence will need a new strategy which is provided in remaining sheets.</t>
  </si>
  <si>
    <t>Anticipated Retirement Age</t>
  </si>
  <si>
    <t>Number of Years on Hand</t>
  </si>
  <si>
    <t>Balance Target To Be Achieved</t>
  </si>
  <si>
    <t>Total Savings</t>
  </si>
  <si>
    <t>6th</t>
  </si>
  <si>
    <t>7th</t>
  </si>
  <si>
    <t>8th</t>
  </si>
  <si>
    <t>9th</t>
  </si>
  <si>
    <t>10th</t>
  </si>
  <si>
    <t>11th</t>
  </si>
  <si>
    <t>Started in Year</t>
  </si>
  <si>
    <t>Achieved in Year</t>
  </si>
  <si>
    <t>Years to Achieve</t>
  </si>
  <si>
    <t>Details</t>
  </si>
  <si>
    <t>Investment Target (Amount)</t>
  </si>
  <si>
    <t>at the end of 5 years</t>
  </si>
  <si>
    <t>Investment Tracker Excel Template</t>
  </si>
  <si>
    <t>Expense-Savings Bifurcation</t>
  </si>
  <si>
    <t>Milestone Achieved</t>
  </si>
  <si>
    <t>Investment Target</t>
  </si>
  <si>
    <t>Total Income</t>
  </si>
  <si>
    <t>Investment Planner Post 5-10 Yrs</t>
  </si>
  <si>
    <t>Summary</t>
  </si>
  <si>
    <t>Your Total Accumulated Amount is</t>
  </si>
  <si>
    <t>at the end of 11 years</t>
  </si>
  <si>
    <t>Planned Years</t>
  </si>
  <si>
    <t>Investment Summary</t>
  </si>
  <si>
    <t>Investment Planner (5 Yrs)</t>
  </si>
  <si>
    <t>WWW.NetworkRare.Com</t>
  </si>
  <si>
    <t>Congratulations</t>
  </si>
  <si>
    <r>
      <rPr>
        <b/>
        <sz val="8"/>
        <color theme="0"/>
        <rFont val="Times New Roman"/>
        <family val="1"/>
      </rPr>
      <t>These 3 sheets are designed for Pros who are now established in their respective field and are ready to accomplish their Wealth Creation Plan with full intensity. It will guide for remaining years or as desired by an individual</t>
    </r>
    <r>
      <rPr>
        <b/>
        <sz val="14"/>
        <color theme="0"/>
        <rFont val="Times New Roman"/>
        <family val="1"/>
      </rPr>
      <t>.</t>
    </r>
  </si>
  <si>
    <t xml:space="preserve">                                            WWW.NetworkRare.Com</t>
  </si>
  <si>
    <t xml:space="preserve">        WWW.NetworkRare.Com</t>
  </si>
</sst>
</file>

<file path=xl/styles.xml><?xml version="1.0" encoding="utf-8"?>
<styleSheet xmlns="http://schemas.openxmlformats.org/spreadsheetml/2006/main">
  <numFmts count="3">
    <numFmt numFmtId="164" formatCode="_-[$$-409]* #,##0_ ;_-[$$-409]* \-#,##0\ ;_-[$$-409]* &quot;-&quot;_ ;_-@_ "/>
    <numFmt numFmtId="165" formatCode="[$$-409]#,##0_ ;\-[$$-409]#,##0\ "/>
    <numFmt numFmtId="166" formatCode="_-[$$-475]* #,##0_-;\-[$$-475]* #,##0_-;_-[$$-475]* &quot;-&quot;_-;_-@_-"/>
  </numFmts>
  <fonts count="27">
    <font>
      <sz val="11"/>
      <color theme="1"/>
      <name val="Calibri"/>
      <family val="2"/>
      <scheme val="minor"/>
    </font>
    <font>
      <sz val="10"/>
      <name val="Arial"/>
      <family val="2"/>
    </font>
    <font>
      <sz val="14"/>
      <color theme="1"/>
      <name val="Cambria"/>
      <family val="1"/>
      <scheme val="major"/>
    </font>
    <font>
      <sz val="14"/>
      <color theme="0"/>
      <name val="Cambria"/>
      <family val="1"/>
      <scheme val="major"/>
    </font>
    <font>
      <b/>
      <sz val="14"/>
      <color theme="0"/>
      <name val="Cambria"/>
      <family val="1"/>
      <scheme val="major"/>
    </font>
    <font>
      <b/>
      <u val="single"/>
      <sz val="14"/>
      <color theme="0"/>
      <name val="Cambria"/>
      <family val="1"/>
      <scheme val="major"/>
    </font>
    <font>
      <sz val="14"/>
      <color theme="1"/>
      <name val="Times New Roman"/>
      <family val="1"/>
    </font>
    <font>
      <b/>
      <sz val="14"/>
      <color theme="0"/>
      <name val="Times New Roman"/>
      <family val="1"/>
    </font>
    <font>
      <sz val="14"/>
      <color theme="0"/>
      <name val="Times New Roman"/>
      <family val="1"/>
    </font>
    <font>
      <b/>
      <sz val="16"/>
      <color theme="0"/>
      <name val="Times New Roman"/>
      <family val="1"/>
    </font>
    <font>
      <b/>
      <sz val="25"/>
      <color theme="0"/>
      <name val="Times New Roman"/>
      <family val="1"/>
    </font>
    <font>
      <u val="single"/>
      <sz val="11"/>
      <color theme="10"/>
      <name val="Calibri"/>
      <family val="2"/>
    </font>
    <font>
      <sz val="18"/>
      <color theme="0"/>
      <name val="Times New Roman"/>
      <family val="1"/>
    </font>
    <font>
      <sz val="16"/>
      <color theme="0"/>
      <name val="Times New Roman"/>
      <family val="1"/>
    </font>
    <font>
      <sz val="9"/>
      <name val="Tahoma"/>
      <family val="2"/>
    </font>
    <font>
      <b/>
      <sz val="9"/>
      <name val="Tahoma"/>
      <family val="2"/>
    </font>
    <font>
      <b/>
      <u val="single"/>
      <sz val="14"/>
      <color theme="0"/>
      <name val="Times New Roman"/>
      <family val="1"/>
    </font>
    <font>
      <b/>
      <sz val="8"/>
      <color theme="0"/>
      <name val="Times New Roman"/>
      <family val="1"/>
    </font>
    <font>
      <u val="single"/>
      <sz val="11"/>
      <color theme="0"/>
      <name val="Calibri"/>
      <family val="2"/>
    </font>
    <font>
      <b/>
      <sz val="36"/>
      <color theme="0"/>
      <name val="Lucida Calligraphy"/>
      <family val="4"/>
    </font>
    <font>
      <sz val="36"/>
      <color theme="0"/>
      <name val="Calibri"/>
      <family val="2"/>
    </font>
    <font>
      <sz val="11"/>
      <color theme="0"/>
      <name val="Calibri"/>
      <family val="2"/>
    </font>
    <font>
      <sz val="11"/>
      <name val="Calibri"/>
      <family val="2"/>
    </font>
    <font>
      <b/>
      <sz val="12"/>
      <color theme="0"/>
      <name val="Calibri"/>
      <family val="2"/>
    </font>
    <font>
      <b/>
      <sz val="12"/>
      <name val="Calibri"/>
      <family val="2"/>
    </font>
    <font>
      <sz val="12"/>
      <name val="Calibri"/>
      <family val="2"/>
    </font>
    <font>
      <b/>
      <sz val="8"/>
      <name val="Calibri"/>
      <family val="2"/>
    </font>
  </fonts>
  <fills count="5">
    <fill>
      <patternFill/>
    </fill>
    <fill>
      <patternFill patternType="gray125"/>
    </fill>
    <fill>
      <patternFill patternType="solid">
        <fgColor theme="3"/>
        <bgColor indexed="64"/>
      </patternFill>
    </fill>
    <fill>
      <patternFill patternType="solid">
        <fgColor theme="3" tint="0.39998000860214233"/>
        <bgColor indexed="64"/>
      </patternFill>
    </fill>
    <fill>
      <patternFill patternType="solid">
        <fgColor theme="0" tint="-0.4999699890613556"/>
        <bgColor indexed="64"/>
      </patternFill>
    </fill>
  </fills>
  <borders count="15">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style="medium">
        <color theme="0"/>
      </top>
      <bottom style="medium">
        <color theme="0"/>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bottom/>
    </border>
    <border>
      <left/>
      <right style="medium">
        <color theme="0"/>
      </right>
      <top/>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style="medium">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protection locked="0"/>
    </xf>
  </cellStyleXfs>
  <cellXfs count="175">
    <xf numFmtId="0" fontId="0" fillId="0" borderId="0" xfId="0"/>
    <xf numFmtId="0" fontId="2" fillId="0" borderId="0" xfId="0" applyFont="1"/>
    <xf numFmtId="0" fontId="2" fillId="0" borderId="0" xfId="0" applyFont="1"/>
    <xf numFmtId="0" fontId="3" fillId="2" borderId="0" xfId="0" applyFont="1" applyFill="1"/>
    <xf numFmtId="0" fontId="2" fillId="0" borderId="0" xfId="0" applyFont="1" applyAlignment="1">
      <alignment vertical="center"/>
    </xf>
    <xf numFmtId="0" fontId="6" fillId="0" borderId="0" xfId="0" applyFont="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14" fontId="7" fillId="3" borderId="1" xfId="0" applyNumberFormat="1" applyFont="1" applyFill="1" applyBorder="1" applyAlignment="1">
      <alignment vertical="center"/>
    </xf>
    <xf numFmtId="0" fontId="7" fillId="3" borderId="1" xfId="0" applyFont="1" applyFill="1" applyBorder="1" applyAlignment="1">
      <alignment vertical="center"/>
    </xf>
    <xf numFmtId="0" fontId="7" fillId="2" borderId="1" xfId="0" applyFont="1" applyFill="1" applyBorder="1" applyAlignment="1">
      <alignment horizontal="center" vertical="center" wrapText="1"/>
    </xf>
    <xf numFmtId="9" fontId="8" fillId="3" borderId="1" xfId="0" applyNumberFormat="1" applyFont="1" applyFill="1" applyBorder="1" applyAlignment="1">
      <alignment vertical="center"/>
    </xf>
    <xf numFmtId="9" fontId="8" fillId="2" borderId="1" xfId="0" applyNumberFormat="1" applyFont="1" applyFill="1" applyBorder="1" applyAlignment="1">
      <alignment vertical="center"/>
    </xf>
    <xf numFmtId="0" fontId="8" fillId="2" borderId="1" xfId="0" applyFont="1" applyFill="1" applyBorder="1" applyAlignment="1">
      <alignment vertical="center"/>
    </xf>
    <xf numFmtId="0" fontId="10" fillId="4" borderId="0" xfId="0" applyFont="1" applyFill="1" applyAlignment="1">
      <alignment vertical="center"/>
    </xf>
    <xf numFmtId="0" fontId="8" fillId="4" borderId="0" xfId="0" applyFont="1" applyFill="1" applyAlignment="1">
      <alignment vertical="center"/>
    </xf>
    <xf numFmtId="0" fontId="6" fillId="4" borderId="0" xfId="0" applyFont="1" applyFill="1" applyAlignment="1">
      <alignment vertical="center"/>
    </xf>
    <xf numFmtId="164" fontId="7" fillId="3" borderId="1" xfId="0" applyNumberFormat="1" applyFont="1" applyFill="1" applyBorder="1" applyAlignment="1">
      <alignment vertical="center"/>
    </xf>
    <xf numFmtId="164" fontId="8" fillId="2" borderId="1" xfId="0" applyNumberFormat="1" applyFont="1" applyFill="1" applyBorder="1" applyAlignment="1">
      <alignment vertical="center"/>
    </xf>
    <xf numFmtId="164" fontId="7" fillId="2" borderId="1" xfId="0" applyNumberFormat="1"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4" xfId="0" applyFont="1" applyFill="1" applyBorder="1" applyAlignment="1">
      <alignment horizontal="center" vertical="center"/>
    </xf>
    <xf numFmtId="0" fontId="4" fillId="2" borderId="4" xfId="0" applyFont="1" applyFill="1" applyBorder="1" applyAlignment="1">
      <alignment vertical="center"/>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0" fontId="4" fillId="2" borderId="5" xfId="0" applyFont="1" applyFill="1" applyBorder="1" applyAlignment="1">
      <alignment horizontal="left" vertical="center"/>
    </xf>
    <xf numFmtId="0" fontId="2" fillId="4" borderId="0" xfId="0"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4" borderId="0" xfId="0" applyFont="1" applyFill="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17" fontId="4" fillId="2" borderId="1" xfId="0" applyNumberFormat="1" applyFont="1" applyFill="1" applyBorder="1" applyAlignment="1">
      <alignment vertical="center"/>
    </xf>
    <xf numFmtId="165" fontId="3" fillId="3" borderId="1" xfId="0" applyNumberFormat="1" applyFont="1" applyFill="1" applyBorder="1" applyAlignment="1">
      <alignment vertical="center"/>
    </xf>
    <xf numFmtId="165" fontId="3" fillId="2" borderId="1" xfId="0" applyNumberFormat="1" applyFont="1" applyFill="1" applyBorder="1" applyAlignment="1">
      <alignment vertical="center"/>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17" fontId="3" fillId="2" borderId="1" xfId="0" applyNumberFormat="1" applyFont="1" applyFill="1" applyBorder="1" applyAlignment="1">
      <alignment vertical="center"/>
    </xf>
    <xf numFmtId="164" fontId="3" fillId="3" borderId="1" xfId="0" applyNumberFormat="1" applyFont="1" applyFill="1" applyBorder="1" applyAlignment="1">
      <alignment vertical="center"/>
    </xf>
    <xf numFmtId="0" fontId="4" fillId="2" borderId="3" xfId="0" applyFont="1" applyFill="1" applyBorder="1" applyAlignment="1">
      <alignment vertical="center"/>
    </xf>
    <xf numFmtId="10" fontId="3" fillId="2" borderId="1" xfId="0" applyNumberFormat="1" applyFont="1" applyFill="1" applyBorder="1" applyAlignment="1">
      <alignment vertical="center"/>
    </xf>
    <xf numFmtId="0" fontId="6" fillId="0" borderId="0" xfId="0" applyFont="1" applyAlignment="1">
      <alignment vertical="center" wrapText="1"/>
    </xf>
    <xf numFmtId="0" fontId="7" fillId="4" borderId="0" xfId="0" applyFont="1" applyFill="1" applyAlignment="1">
      <alignment vertical="center"/>
    </xf>
    <xf numFmtId="0" fontId="6" fillId="4" borderId="0" xfId="0" applyFont="1" applyFill="1" applyAlignment="1">
      <alignment vertical="center" wrapText="1"/>
    </xf>
    <xf numFmtId="164" fontId="3" fillId="2" borderId="1" xfId="0" applyNumberFormat="1" applyFont="1" applyFill="1" applyBorder="1" applyAlignment="1">
      <alignment vertical="center"/>
    </xf>
    <xf numFmtId="0" fontId="4" fillId="2" borderId="4" xfId="0" applyFont="1" applyFill="1" applyBorder="1" applyAlignment="1">
      <alignment horizontal="left" vertical="center"/>
    </xf>
    <xf numFmtId="165" fontId="3" fillId="2" borderId="5" xfId="0" applyNumberFormat="1" applyFont="1" applyFill="1" applyBorder="1" applyAlignment="1">
      <alignment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64" fontId="8" fillId="2" borderId="1" xfId="0" applyNumberFormat="1" applyFont="1" applyFill="1" applyBorder="1" applyAlignment="1">
      <alignment horizontal="center" vertical="center"/>
    </xf>
    <xf numFmtId="10" fontId="8" fillId="2" borderId="1" xfId="0" applyNumberFormat="1" applyFont="1" applyFill="1" applyBorder="1" applyAlignment="1">
      <alignment horizontal="center" vertical="center"/>
    </xf>
    <xf numFmtId="0" fontId="8" fillId="2" borderId="5" xfId="0" applyFont="1" applyFill="1" applyBorder="1" applyAlignment="1">
      <alignment vertical="center"/>
    </xf>
    <xf numFmtId="164" fontId="12" fillId="3" borderId="4" xfId="0" applyNumberFormat="1" applyFont="1" applyFill="1" applyBorder="1" applyAlignment="1">
      <alignment vertical="center"/>
    </xf>
    <xf numFmtId="0" fontId="4" fillId="2" borderId="0" xfId="0" applyFont="1" applyFill="1" applyAlignment="1">
      <alignment vertical="center"/>
    </xf>
    <xf numFmtId="0" fontId="7" fillId="2" borderId="0" xfId="0" applyFont="1" applyFill="1" applyAlignment="1">
      <alignment vertical="center"/>
    </xf>
    <xf numFmtId="0" fontId="7" fillId="4" borderId="0" xfId="0" applyFont="1" applyFill="1" applyBorder="1" applyAlignment="1">
      <alignment vertical="center" wrapText="1"/>
    </xf>
    <xf numFmtId="14" fontId="7" fillId="2" borderId="1" xfId="0" applyNumberFormat="1" applyFont="1" applyFill="1" applyBorder="1" applyAlignment="1">
      <alignment vertical="center"/>
    </xf>
    <xf numFmtId="166" fontId="7" fillId="3" borderId="1" xfId="0" applyNumberFormat="1" applyFont="1" applyFill="1" applyBorder="1" applyAlignment="1">
      <alignment vertical="center"/>
    </xf>
    <xf numFmtId="0" fontId="7" fillId="2" borderId="1" xfId="0" applyNumberFormat="1" applyFont="1" applyFill="1" applyBorder="1" applyAlignment="1">
      <alignment vertical="center"/>
    </xf>
    <xf numFmtId="166" fontId="7" fillId="2" borderId="1" xfId="0" applyNumberFormat="1" applyFont="1" applyFill="1" applyBorder="1" applyAlignment="1">
      <alignment vertical="center"/>
    </xf>
    <xf numFmtId="9" fontId="7" fillId="3" borderId="1" xfId="0" applyNumberFormat="1" applyFont="1" applyFill="1" applyBorder="1" applyAlignment="1">
      <alignment vertical="center"/>
    </xf>
    <xf numFmtId="9" fontId="7" fillId="2" borderId="1" xfId="0" applyNumberFormat="1" applyFont="1" applyFill="1" applyBorder="1" applyAlignment="1">
      <alignment vertical="center"/>
    </xf>
    <xf numFmtId="0" fontId="7" fillId="2" borderId="1" xfId="0" applyFont="1" applyFill="1" applyBorder="1" applyAlignment="1">
      <alignment vertical="center" wrapText="1"/>
    </xf>
    <xf numFmtId="0" fontId="4" fillId="2" borderId="0" xfId="0" applyFont="1" applyFill="1" applyAlignment="1">
      <alignment horizontal="left" vertical="center"/>
    </xf>
    <xf numFmtId="0" fontId="5" fillId="4" borderId="0" xfId="0" applyFont="1" applyFill="1" applyAlignment="1">
      <alignment vertical="center"/>
    </xf>
    <xf numFmtId="0" fontId="5" fillId="4" borderId="0" xfId="0" applyFont="1" applyFill="1" applyAlignment="1">
      <alignment horizontal="center" vertical="center"/>
    </xf>
    <xf numFmtId="0" fontId="3" fillId="4" borderId="0" xfId="0" applyFont="1" applyFill="1"/>
    <xf numFmtId="0" fontId="2" fillId="4" borderId="0" xfId="0" applyFont="1" applyFill="1"/>
    <xf numFmtId="17" fontId="3" fillId="2" borderId="1" xfId="0" applyNumberFormat="1" applyFont="1" applyFill="1" applyBorder="1"/>
    <xf numFmtId="10" fontId="4" fillId="2" borderId="1" xfId="0" applyNumberFormat="1" applyFont="1" applyFill="1" applyBorder="1" applyAlignment="1">
      <alignment vertical="center"/>
    </xf>
    <xf numFmtId="164" fontId="3" fillId="3" borderId="1" xfId="0" applyNumberFormat="1" applyFont="1" applyFill="1" applyBorder="1"/>
    <xf numFmtId="164" fontId="3" fillId="2" borderId="1" xfId="0" applyNumberFormat="1" applyFont="1" applyFill="1" applyBorder="1"/>
    <xf numFmtId="10" fontId="3" fillId="2" borderId="1" xfId="0" applyNumberFormat="1"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5" fillId="2" borderId="4" xfId="0" applyFont="1" applyFill="1" applyBorder="1" applyAlignment="1">
      <alignment horizontal="left" vertical="center"/>
    </xf>
    <xf numFmtId="164" fontId="3" fillId="2" borderId="2" xfId="0" applyNumberFormat="1" applyFont="1" applyFill="1" applyBorder="1"/>
    <xf numFmtId="0" fontId="16" fillId="2" borderId="3" xfId="0" applyFont="1" applyFill="1" applyBorder="1" applyAlignment="1">
      <alignment horizontal="right" vertical="center"/>
    </xf>
    <xf numFmtId="0" fontId="16" fillId="2" borderId="4" xfId="0" applyFont="1" applyFill="1" applyBorder="1" applyAlignment="1">
      <alignment horizontal="right" vertical="center"/>
    </xf>
    <xf numFmtId="0" fontId="16" fillId="2" borderId="4" xfId="0" applyFont="1" applyFill="1" applyBorder="1" applyAlignment="1">
      <alignment horizontal="left" vertical="center"/>
    </xf>
    <xf numFmtId="0" fontId="16" fillId="2" borderId="4" xfId="0" applyFont="1" applyFill="1" applyBorder="1" applyAlignment="1">
      <alignment horizontal="center" vertical="center"/>
    </xf>
    <xf numFmtId="0" fontId="8" fillId="2" borderId="4" xfId="0" applyFont="1" applyFill="1" applyBorder="1" applyAlignment="1">
      <alignment vertical="center"/>
    </xf>
    <xf numFmtId="0" fontId="7" fillId="2" borderId="4" xfId="0" applyFont="1" applyFill="1" applyBorder="1" applyAlignment="1">
      <alignment vertical="center"/>
    </xf>
    <xf numFmtId="0" fontId="7" fillId="2" borderId="4" xfId="0" applyFont="1" applyFill="1" applyBorder="1" applyAlignment="1">
      <alignment horizontal="left" vertical="center"/>
    </xf>
    <xf numFmtId="0" fontId="8" fillId="4" borderId="0" xfId="0" applyFont="1" applyFill="1" applyBorder="1" applyAlignment="1">
      <alignment vertical="center"/>
    </xf>
    <xf numFmtId="17" fontId="8" fillId="2" borderId="1" xfId="0" applyNumberFormat="1" applyFont="1" applyFill="1" applyBorder="1" applyAlignment="1">
      <alignment vertical="center"/>
    </xf>
    <xf numFmtId="164" fontId="8" fillId="3" borderId="1" xfId="0" applyNumberFormat="1" applyFont="1" applyFill="1" applyBorder="1" applyAlignment="1">
      <alignment vertical="center"/>
    </xf>
    <xf numFmtId="10" fontId="7" fillId="2" borderId="1" xfId="0" applyNumberFormat="1" applyFont="1" applyFill="1" applyBorder="1" applyAlignment="1">
      <alignment vertical="center"/>
    </xf>
    <xf numFmtId="0" fontId="7" fillId="2" borderId="1" xfId="0" applyFont="1" applyFill="1" applyBorder="1" applyAlignment="1">
      <alignment horizontal="left" vertical="center"/>
    </xf>
    <xf numFmtId="0" fontId="8" fillId="2" borderId="3" xfId="0" applyFont="1" applyFill="1" applyBorder="1" applyAlignment="1">
      <alignment vertical="center"/>
    </xf>
    <xf numFmtId="0" fontId="7" fillId="2" borderId="4" xfId="0" applyFont="1" applyFill="1" applyBorder="1" applyAlignment="1">
      <alignment horizontal="center" vertical="center"/>
    </xf>
    <xf numFmtId="0" fontId="7" fillId="2" borderId="1" xfId="0" applyFont="1" applyFill="1" applyBorder="1" applyAlignment="1">
      <alignment horizontal="right" vertical="center"/>
    </xf>
    <xf numFmtId="164" fontId="13" fillId="3" borderId="1" xfId="0" applyNumberFormat="1" applyFont="1" applyFill="1" applyBorder="1" applyAlignment="1">
      <alignment vertical="center"/>
    </xf>
    <xf numFmtId="0" fontId="8" fillId="2" borderId="14" xfId="0" applyFont="1" applyFill="1" applyBorder="1" applyAlignment="1">
      <alignment horizontal="center" vertical="center"/>
    </xf>
    <xf numFmtId="164" fontId="8" fillId="2" borderId="14"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vertical="center"/>
    </xf>
    <xf numFmtId="0" fontId="4" fillId="2" borderId="3" xfId="0" applyFont="1" applyFill="1" applyBorder="1" applyAlignment="1">
      <alignment horizontal="left" vertical="center"/>
    </xf>
    <xf numFmtId="0" fontId="4" fillId="2"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left" vertical="center"/>
    </xf>
    <xf numFmtId="0" fontId="4" fillId="2" borderId="1"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3" fillId="2" borderId="4" xfId="0" applyFont="1" applyFill="1" applyBorder="1" applyAlignment="1">
      <alignment horizontal="left" vertical="center"/>
    </xf>
    <xf numFmtId="0" fontId="12" fillId="2" borderId="3" xfId="0" applyFont="1" applyFill="1" applyBorder="1" applyAlignment="1">
      <alignment horizontal="right" vertical="center"/>
    </xf>
    <xf numFmtId="0" fontId="12" fillId="2" borderId="4" xfId="0" applyFont="1" applyFill="1" applyBorder="1" applyAlignment="1">
      <alignment horizontal="right" vertical="center"/>
    </xf>
    <xf numFmtId="0" fontId="12"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3" fillId="2" borderId="2" xfId="0" applyFont="1" applyFill="1" applyBorder="1" applyAlignment="1">
      <alignment horizontal="center"/>
    </xf>
    <xf numFmtId="0" fontId="3" fillId="2" borderId="1" xfId="0" applyFont="1" applyFill="1" applyBorder="1" applyAlignment="1">
      <alignment horizontal="center"/>
    </xf>
    <xf numFmtId="0" fontId="4" fillId="2" borderId="1" xfId="0" applyFont="1" applyFill="1" applyBorder="1"/>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2" borderId="5" xfId="0" applyFont="1" applyFill="1" applyBorder="1" applyAlignment="1">
      <alignment horizontal="center" wrapText="1"/>
    </xf>
    <xf numFmtId="0" fontId="4" fillId="2" borderId="2" xfId="0" applyFont="1" applyFill="1" applyBorder="1" applyAlignment="1">
      <alignment horizontal="left" vertical="center"/>
    </xf>
    <xf numFmtId="0" fontId="7" fillId="2" borderId="1" xfId="0" applyFont="1" applyFill="1" applyBorder="1" applyAlignment="1">
      <alignment vertical="center"/>
    </xf>
    <xf numFmtId="0" fontId="7" fillId="2" borderId="2" xfId="0" applyFont="1" applyFill="1" applyBorder="1" applyAlignment="1">
      <alignment horizontal="left" vertical="center"/>
    </xf>
    <xf numFmtId="0" fontId="7" fillId="2" borderId="1" xfId="0" applyFont="1" applyFill="1" applyBorder="1" applyAlignment="1">
      <alignment horizontal="left" vertical="center"/>
    </xf>
    <xf numFmtId="0" fontId="8" fillId="2" borderId="2"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right" vertical="center"/>
    </xf>
    <xf numFmtId="0" fontId="12" fillId="2" borderId="1" xfId="0" applyFont="1" applyFill="1" applyBorder="1" applyAlignment="1">
      <alignment horizontal="right" vertical="center"/>
    </xf>
    <xf numFmtId="0" fontId="6" fillId="2" borderId="1" xfId="0" applyFont="1" applyFill="1" applyBorder="1" applyAlignment="1">
      <alignment horizontal="center" vertical="center"/>
    </xf>
    <xf numFmtId="0" fontId="6" fillId="2" borderId="14"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left" vertical="center"/>
    </xf>
    <xf numFmtId="0" fontId="7" fillId="4" borderId="0"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4" borderId="0" xfId="20" applyFill="1" applyAlignment="1" applyProtection="1">
      <alignment vertical="center"/>
      <protection/>
    </xf>
    <xf numFmtId="0" fontId="18" fillId="4" borderId="0" xfId="20" applyFont="1" applyFill="1" applyAlignment="1" applyProtection="1">
      <alignment vertical="center"/>
      <protection/>
    </xf>
    <xf numFmtId="0" fontId="8" fillId="0" borderId="0" xfId="0" applyFont="1" applyAlignment="1">
      <alignment vertical="center"/>
    </xf>
    <xf numFmtId="0" fontId="19" fillId="2" borderId="1" xfId="0" applyFont="1" applyFill="1" applyBorder="1" applyAlignment="1">
      <alignment horizontal="center" vertical="center"/>
    </xf>
    <xf numFmtId="0" fontId="20" fillId="2" borderId="1" xfId="20" applyFont="1" applyFill="1" applyBorder="1" applyAlignment="1" applyProtection="1">
      <alignment horizontal="center" vertical="center"/>
      <protection/>
    </xf>
    <xf numFmtId="0" fontId="18" fillId="4" borderId="12" xfId="20" applyFont="1" applyFill="1" applyBorder="1" applyAlignment="1" applyProtection="1">
      <alignment horizontal="center" vertical="center"/>
      <protection/>
    </xf>
    <xf numFmtId="0" fontId="8" fillId="4" borderId="12" xfId="0" applyFont="1" applyFill="1" applyBorder="1" applyAlignment="1">
      <alignment horizontal="center" vertical="center"/>
    </xf>
    <xf numFmtId="0" fontId="21" fillId="4" borderId="0" xfId="20" applyFont="1" applyFill="1" applyAlignment="1" applyProtection="1">
      <alignment vertical="center"/>
      <protection/>
    </xf>
    <xf numFmtId="0" fontId="18" fillId="4" borderId="0" xfId="20" applyFont="1" applyFill="1" applyAlignment="1" applyProtection="1">
      <alignment horizontal="center" vertical="center"/>
      <protection/>
    </xf>
    <xf numFmtId="0" fontId="18" fillId="4" borderId="0" xfId="20" applyFont="1" applyFill="1" applyAlignment="1" applyProtection="1">
      <alignment/>
      <protection/>
    </xf>
    <xf numFmtId="0" fontId="3" fillId="0" borderId="0" xfId="0" applyFont="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Expense-Savings</a:t>
            </a:r>
            <a:r>
              <a:rPr lang="en-US" cap="none" u="none" baseline="0">
                <a:latin typeface="Calibri"/>
                <a:ea typeface="Calibri"/>
                <a:cs typeface="Calibri"/>
              </a:rPr>
              <a:t> Bifurcation</a:t>
            </a:r>
          </a:p>
        </c:rich>
      </c:tx>
      <c:layout>
        <c:manualLayout>
          <c:xMode val="edge"/>
          <c:yMode val="edge"/>
          <c:x val="0.22325"/>
          <c:y val="0.0125"/>
        </c:manualLayout>
      </c:layout>
      <c:overlay val="1"/>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u="none" baseline="0">
                    <a:latin typeface="Calibri"/>
                    <a:ea typeface="Calibri"/>
                    <a:cs typeface="Calibri"/>
                  </a:defRPr>
                </a:pPr>
              </a:p>
            </c:txPr>
            <c:dLblPos val="ctr"/>
            <c:showLegendKey val="0"/>
            <c:showVal val="1"/>
            <c:showBubbleSize val="0"/>
            <c:showCatName val="0"/>
            <c:showSerName val="0"/>
            <c:showLeaderLines val="1"/>
            <c:showPercent val="1"/>
          </c:dLbls>
          <c:cat>
            <c:strRef>
              <c:f>'Investment Planner'!$B$23:$B$25</c:f>
              <c:strCache/>
            </c:strRef>
          </c:cat>
          <c:val>
            <c:numRef>
              <c:f>'Investment Planner'!$C$23:$C$25</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u="none" baseline="0">
                    <a:latin typeface="Calibri"/>
                    <a:ea typeface="Calibri"/>
                    <a:cs typeface="Calibri"/>
                  </a:defRPr>
                </a:pPr>
              </a:p>
            </c:txPr>
            <c:dLblPos val="ctr"/>
            <c:showLegendKey val="0"/>
            <c:showVal val="1"/>
            <c:showBubbleSize val="0"/>
            <c:showCatName val="0"/>
            <c:showSerName val="0"/>
            <c:showLeaderLines val="1"/>
            <c:showPercent val="0"/>
          </c:dLbls>
          <c:cat>
            <c:strRef>
              <c:f>'Investment Planner'!$B$23:$B$25</c:f>
              <c:strCache/>
            </c:strRef>
          </c:cat>
          <c:val>
            <c:numLit>
              <c:ptCount val="1"/>
              <c:pt idx="0">
                <c:v>1</c:v>
              </c:pt>
            </c:numLit>
          </c:val>
        </c:ser>
      </c:pieChart>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 Calc-5-8Yrs.'!$C$30</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 Calc-5-8Yrs.'!$B$31:$B$42</c:f>
              <c:strCache/>
            </c:strRef>
          </c:cat>
          <c:val>
            <c:numRef>
              <c:f>'Investment Tracker Calc-5-8Yrs.'!$C$31:$C$42</c:f>
              <c:numCache/>
            </c:numRef>
          </c:val>
        </c:ser>
        <c:ser>
          <c:idx val="1"/>
          <c:order val="1"/>
          <c:tx>
            <c:strRef>
              <c:f>'Investment Tracker Calc-5-8Yrs.'!$D$30</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 Calc-5-8Yrs.'!$B$31:$B$42</c:f>
              <c:strCache/>
            </c:strRef>
          </c:cat>
          <c:val>
            <c:numRef>
              <c:f>'Investment Tracker Calc-5-8Yrs.'!$D$31:$D$42</c:f>
              <c:numCache/>
            </c:numRef>
          </c:val>
        </c:ser>
        <c:gapWidth val="75"/>
        <c:axId val="21468852"/>
        <c:axId val="59001941"/>
      </c:barChart>
      <c:catAx>
        <c:axId val="21468852"/>
        <c:scaling>
          <c:orientation val="minMax"/>
        </c:scaling>
        <c:axPos val="b"/>
        <c:delete val="0"/>
        <c:numFmt formatCode="General" sourceLinked="1"/>
        <c:majorTickMark val="none"/>
        <c:minorTickMark val="none"/>
        <c:tickLblPos val="nextTo"/>
        <c:crossAx val="59001941"/>
        <c:crosses val="autoZero"/>
        <c:auto val="1"/>
        <c:lblOffset val="100"/>
        <c:noMultiLvlLbl val="0"/>
      </c:catAx>
      <c:valAx>
        <c:axId val="59001941"/>
        <c:scaling>
          <c:orientation val="minMax"/>
        </c:scaling>
        <c:axPos val="l"/>
        <c:delete val="0"/>
        <c:numFmt formatCode="_-[$$-409]* #,##0_ ;_-[$$-409]* \-#,##0\ ;_-[$$-409]* &quot;-&quot;_ ;_-@_ " sourceLinked="1"/>
        <c:majorTickMark val="none"/>
        <c:minorTickMark val="none"/>
        <c:tickLblPos val="nextTo"/>
        <c:crossAx val="21468852"/>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111" l="0.70000000000000062" r="0.70000000000000062" t="0.75000000000000111"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 Calc-5-8Yrs.'!$C$56</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 Calc-5-8Yrs.'!$B$57:$B$68</c:f>
              <c:strCache/>
            </c:strRef>
          </c:cat>
          <c:val>
            <c:numRef>
              <c:f>'Investment Tracker Calc-5-8Yrs.'!$C$57:$C$68</c:f>
              <c:numCache/>
            </c:numRef>
          </c:val>
        </c:ser>
        <c:ser>
          <c:idx val="1"/>
          <c:order val="1"/>
          <c:tx>
            <c:strRef>
              <c:f>'Investment Tracker Calc-5-8Yrs.'!$D$56</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 Calc-5-8Yrs.'!$B$57:$B$68</c:f>
              <c:strCache/>
            </c:strRef>
          </c:cat>
          <c:val>
            <c:numRef>
              <c:f>'Investment Tracker Calc-5-8Yrs.'!$D$57:$D$68</c:f>
              <c:numCache/>
            </c:numRef>
          </c:val>
        </c:ser>
        <c:gapWidth val="75"/>
        <c:axId val="61255422"/>
        <c:axId val="14427887"/>
      </c:barChart>
      <c:catAx>
        <c:axId val="61255422"/>
        <c:scaling>
          <c:orientation val="minMax"/>
        </c:scaling>
        <c:axPos val="b"/>
        <c:delete val="0"/>
        <c:numFmt formatCode="General" sourceLinked="1"/>
        <c:majorTickMark val="none"/>
        <c:minorTickMark val="none"/>
        <c:tickLblPos val="nextTo"/>
        <c:crossAx val="14427887"/>
        <c:crosses val="autoZero"/>
        <c:auto val="1"/>
        <c:lblOffset val="100"/>
        <c:noMultiLvlLbl val="0"/>
      </c:catAx>
      <c:valAx>
        <c:axId val="14427887"/>
        <c:scaling>
          <c:orientation val="minMax"/>
        </c:scaling>
        <c:axPos val="l"/>
        <c:delete val="0"/>
        <c:numFmt formatCode="_-[$$-409]* #,##0_ ;_-[$$-409]* \-#,##0\ ;_-[$$-409]* &quot;-&quot;_ ;_-@_ " sourceLinked="1"/>
        <c:majorTickMark val="none"/>
        <c:minorTickMark val="none"/>
        <c:tickLblPos val="nextTo"/>
        <c:crossAx val="61255422"/>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133" l="0.70000000000000062" r="0.70000000000000062" t="0.75000000000000133" header="0.30000000000000032" footer="0.30000000000000032"/>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TrackerCalc-9-12Yrs.'!$C$4</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TrackerCalc-9-12Yrs.'!$B$5:$B$16</c:f>
              <c:strCache/>
            </c:strRef>
          </c:cat>
          <c:val>
            <c:numRef>
              <c:f>'Investment TrackerCalc-9-12Yrs.'!$C$5:$C$16</c:f>
              <c:numCache/>
            </c:numRef>
          </c:val>
        </c:ser>
        <c:ser>
          <c:idx val="1"/>
          <c:order val="1"/>
          <c:tx>
            <c:strRef>
              <c:f>'Investment TrackerCalc-9-12Yrs.'!$D$4</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TrackerCalc-9-12Yrs.'!$B$5:$B$16</c:f>
              <c:strCache/>
            </c:strRef>
          </c:cat>
          <c:val>
            <c:numRef>
              <c:f>'Investment TrackerCalc-9-12Yrs.'!$D$5:$D$16</c:f>
              <c:numCache/>
            </c:numRef>
          </c:val>
        </c:ser>
        <c:gapWidth val="75"/>
        <c:axId val="62742120"/>
        <c:axId val="27808169"/>
      </c:barChart>
      <c:catAx>
        <c:axId val="62742120"/>
        <c:scaling>
          <c:orientation val="minMax"/>
        </c:scaling>
        <c:axPos val="b"/>
        <c:delete val="0"/>
        <c:numFmt formatCode="General" sourceLinked="1"/>
        <c:majorTickMark val="none"/>
        <c:minorTickMark val="none"/>
        <c:tickLblPos val="nextTo"/>
        <c:crossAx val="27808169"/>
        <c:crosses val="autoZero"/>
        <c:auto val="1"/>
        <c:lblOffset val="100"/>
        <c:noMultiLvlLbl val="0"/>
      </c:catAx>
      <c:valAx>
        <c:axId val="27808169"/>
        <c:scaling>
          <c:orientation val="minMax"/>
        </c:scaling>
        <c:axPos val="l"/>
        <c:delete val="0"/>
        <c:numFmt formatCode="_-[$$-409]* #,##0_ ;_-[$$-409]* \-#,##0\ ;_-[$$-409]* &quot;-&quot;_ ;_-@_ " sourceLinked="1"/>
        <c:majorTickMark val="none"/>
        <c:minorTickMark val="none"/>
        <c:tickLblPos val="nextTo"/>
        <c:crossAx val="62742120"/>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111" l="0.70000000000000062" r="0.70000000000000062" t="0.75000000000000111" header="0.30000000000000032" footer="0.30000000000000032"/>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TrackerCalc-9-12Yrs.'!$C$29</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TrackerCalc-9-12Yrs.'!$B$30:$B$41</c:f>
              <c:strCache/>
            </c:strRef>
          </c:cat>
          <c:val>
            <c:numRef>
              <c:f>'Investment TrackerCalc-9-12Yrs.'!$C$30:$C$41</c:f>
              <c:numCache/>
            </c:numRef>
          </c:val>
        </c:ser>
        <c:ser>
          <c:idx val="1"/>
          <c:order val="1"/>
          <c:tx>
            <c:strRef>
              <c:f>'Investment TrackerCalc-9-12Yrs.'!$D$29</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TrackerCalc-9-12Yrs.'!$B$30:$B$41</c:f>
              <c:strCache/>
            </c:strRef>
          </c:cat>
          <c:val>
            <c:numRef>
              <c:f>'Investment TrackerCalc-9-12Yrs.'!$D$30:$D$41</c:f>
              <c:numCache/>
            </c:numRef>
          </c:val>
        </c:ser>
        <c:gapWidth val="75"/>
        <c:axId val="48946930"/>
        <c:axId val="37869187"/>
      </c:barChart>
      <c:catAx>
        <c:axId val="48946930"/>
        <c:scaling>
          <c:orientation val="minMax"/>
        </c:scaling>
        <c:axPos val="b"/>
        <c:delete val="0"/>
        <c:numFmt formatCode="General" sourceLinked="1"/>
        <c:majorTickMark val="none"/>
        <c:minorTickMark val="none"/>
        <c:tickLblPos val="nextTo"/>
        <c:crossAx val="37869187"/>
        <c:crosses val="autoZero"/>
        <c:auto val="1"/>
        <c:lblOffset val="100"/>
        <c:noMultiLvlLbl val="0"/>
      </c:catAx>
      <c:valAx>
        <c:axId val="37869187"/>
        <c:scaling>
          <c:orientation val="minMax"/>
        </c:scaling>
        <c:axPos val="l"/>
        <c:delete val="0"/>
        <c:numFmt formatCode="_-[$$-409]* #,##0_ ;_-[$$-409]* \-#,##0\ ;_-[$$-409]* &quot;-&quot;_ ;_-@_ " sourceLinked="1"/>
        <c:majorTickMark val="none"/>
        <c:minorTickMark val="none"/>
        <c:tickLblPos val="nextTo"/>
        <c:crossAx val="48946930"/>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133" l="0.70000000000000062" r="0.70000000000000062" t="0.75000000000000133" header="0.30000000000000032" footer="0.30000000000000032"/>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TrackerCalc-9-12Yrs.'!$C$54</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TrackerCalc-9-12Yrs.'!$B$55:$B$66</c:f>
              <c:strCache/>
            </c:strRef>
          </c:cat>
          <c:val>
            <c:numRef>
              <c:f>'Investment TrackerCalc-9-12Yrs.'!$C$55:$C$66</c:f>
              <c:numCache/>
            </c:numRef>
          </c:val>
        </c:ser>
        <c:ser>
          <c:idx val="1"/>
          <c:order val="1"/>
          <c:tx>
            <c:strRef>
              <c:f>'Investment TrackerCalc-9-12Yrs.'!$D$54</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TrackerCalc-9-12Yrs.'!$B$55:$B$66</c:f>
              <c:strCache/>
            </c:strRef>
          </c:cat>
          <c:val>
            <c:numRef>
              <c:f>'Investment TrackerCalc-9-12Yrs.'!$D$55:$D$66</c:f>
              <c:numCache/>
            </c:numRef>
          </c:val>
        </c:ser>
        <c:gapWidth val="75"/>
        <c:axId val="5278364"/>
        <c:axId val="47505277"/>
      </c:barChart>
      <c:catAx>
        <c:axId val="5278364"/>
        <c:scaling>
          <c:orientation val="minMax"/>
        </c:scaling>
        <c:axPos val="b"/>
        <c:delete val="0"/>
        <c:numFmt formatCode="General" sourceLinked="1"/>
        <c:majorTickMark val="none"/>
        <c:minorTickMark val="none"/>
        <c:tickLblPos val="nextTo"/>
        <c:crossAx val="47505277"/>
        <c:crosses val="autoZero"/>
        <c:auto val="1"/>
        <c:lblOffset val="100"/>
        <c:noMultiLvlLbl val="0"/>
      </c:catAx>
      <c:valAx>
        <c:axId val="47505277"/>
        <c:scaling>
          <c:orientation val="minMax"/>
        </c:scaling>
        <c:axPos val="l"/>
        <c:delete val="0"/>
        <c:numFmt formatCode="_-[$$-409]* #,##0_ ;_-[$$-409]* \-#,##0\ ;_-[$$-409]* &quot;-&quot;_ ;_-@_ " sourceLinked="1"/>
        <c:majorTickMark val="none"/>
        <c:minorTickMark val="none"/>
        <c:tickLblPos val="nextTo"/>
        <c:crossAx val="5278364"/>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155" l="0.70000000000000062" r="0.70000000000000062" t="0.75000000000000155" header="0.30000000000000032" footer="0.30000000000000032"/>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3"/>
          <c:order val="0"/>
          <c:tx>
            <c:strRef>
              <c:f>'Summary-Post 5 Years'!$F$12</c:f>
              <c:strCache>
                <c:ptCount val="1"/>
                <c:pt idx="0">
                  <c:v>ROI (%)</c:v>
                </c:pt>
              </c:strCache>
            </c:strRef>
          </c:tx>
          <c:spPr>
            <a:gradFill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'Summary-Post 5 Years'!$C$13:$C$18</c:f>
              <c:numCache/>
            </c:numRef>
          </c:cat>
          <c:val>
            <c:numRef>
              <c:f>'Summary-Post 5 Years'!$F$13:$F$18</c:f>
              <c:numCache/>
            </c:numRef>
          </c:val>
        </c:ser>
        <c:gapWidth val="75"/>
        <c:axId val="24894310"/>
        <c:axId val="22722199"/>
      </c:barChart>
      <c:catAx>
        <c:axId val="24894310"/>
        <c:scaling>
          <c:orientation val="minMax"/>
        </c:scaling>
        <c:axPos val="b"/>
        <c:delete val="0"/>
        <c:numFmt formatCode="General" sourceLinked="1"/>
        <c:majorTickMark val="none"/>
        <c:minorTickMark val="none"/>
        <c:tickLblPos val="nextTo"/>
        <c:crossAx val="22722199"/>
        <c:crosses val="autoZero"/>
        <c:auto val="1"/>
        <c:lblOffset val="100"/>
        <c:noMultiLvlLbl val="0"/>
      </c:catAx>
      <c:valAx>
        <c:axId val="22722199"/>
        <c:scaling>
          <c:orientation val="minMax"/>
        </c:scaling>
        <c:axPos val="l"/>
        <c:delete val="0"/>
        <c:numFmt formatCode="0.00%" sourceLinked="1"/>
        <c:majorTickMark val="none"/>
        <c:minorTickMark val="none"/>
        <c:tickLblPos val="nextTo"/>
        <c:crossAx val="24894310"/>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Tracker'!$C$3</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Tracker'!$B$4:$B$15</c:f>
              <c:strCache/>
            </c:strRef>
          </c:cat>
          <c:val>
            <c:numRef>
              <c:f>'Investment Tracker'!$C$4:$C$15</c:f>
              <c:numCache/>
            </c:numRef>
          </c:val>
        </c:ser>
        <c:ser>
          <c:idx val="1"/>
          <c:order val="1"/>
          <c:tx>
            <c:strRef>
              <c:f>'Investment Tracker'!$D$3</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Tracker'!$B$4:$B$15</c:f>
              <c:strCache/>
            </c:strRef>
          </c:cat>
          <c:val>
            <c:numRef>
              <c:f>'Investment Tracker'!$D$4:$D$15</c:f>
              <c:numCache/>
            </c:numRef>
          </c:val>
        </c:ser>
        <c:gapWidth val="75"/>
        <c:axId val="58043438"/>
        <c:axId val="52628895"/>
      </c:barChart>
      <c:catAx>
        <c:axId val="58043438"/>
        <c:scaling>
          <c:orientation val="minMax"/>
        </c:scaling>
        <c:axPos val="b"/>
        <c:delete val="0"/>
        <c:numFmt formatCode="General" sourceLinked="1"/>
        <c:majorTickMark val="none"/>
        <c:minorTickMark val="none"/>
        <c:tickLblPos val="nextTo"/>
        <c:crossAx val="52628895"/>
        <c:crosses val="autoZero"/>
        <c:auto val="1"/>
        <c:lblOffset val="100"/>
        <c:noMultiLvlLbl val="0"/>
      </c:catAx>
      <c:valAx>
        <c:axId val="52628895"/>
        <c:scaling>
          <c:orientation val="minMax"/>
        </c:scaling>
        <c:axPos val="l"/>
        <c:delete val="0"/>
        <c:numFmt formatCode="[$$-409]#,##0_ ;\-[$$-409]#,##0\ " sourceLinked="1"/>
        <c:majorTickMark val="none"/>
        <c:minorTickMark val="none"/>
        <c:tickLblPos val="nextTo"/>
        <c:crossAx val="58043438"/>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Tracker'!$C$29</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Tracker'!$B$30:$B$41</c:f>
              <c:strCache/>
            </c:strRef>
          </c:cat>
          <c:val>
            <c:numRef>
              <c:f>'Investment Tracker'!$C$30:$C$41</c:f>
              <c:numCache/>
            </c:numRef>
          </c:val>
        </c:ser>
        <c:ser>
          <c:idx val="1"/>
          <c:order val="1"/>
          <c:tx>
            <c:strRef>
              <c:f>'Investment Tracker'!$D$29</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Tracker'!$B$30:$B$41</c:f>
              <c:strCache/>
            </c:strRef>
          </c:cat>
          <c:val>
            <c:numRef>
              <c:f>'Investment Tracker'!$D$30:$D$41</c:f>
              <c:numCache/>
            </c:numRef>
          </c:val>
        </c:ser>
        <c:gapWidth val="75"/>
        <c:axId val="3898008"/>
        <c:axId val="35082073"/>
      </c:barChart>
      <c:catAx>
        <c:axId val="3898008"/>
        <c:scaling>
          <c:orientation val="minMax"/>
        </c:scaling>
        <c:axPos val="b"/>
        <c:delete val="0"/>
        <c:numFmt formatCode="General" sourceLinked="1"/>
        <c:majorTickMark val="none"/>
        <c:minorTickMark val="none"/>
        <c:tickLblPos val="nextTo"/>
        <c:crossAx val="35082073"/>
        <c:crosses val="autoZero"/>
        <c:auto val="1"/>
        <c:lblOffset val="100"/>
        <c:noMultiLvlLbl val="0"/>
      </c:catAx>
      <c:valAx>
        <c:axId val="35082073"/>
        <c:scaling>
          <c:orientation val="minMax"/>
        </c:scaling>
        <c:axPos val="l"/>
        <c:delete val="0"/>
        <c:numFmt formatCode="[$$-409]#,##0_ ;\-[$$-409]#,##0\ " sourceLinked="1"/>
        <c:majorTickMark val="none"/>
        <c:minorTickMark val="none"/>
        <c:tickLblPos val="nextTo"/>
        <c:crossAx val="3898008"/>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Tracker'!$C$55</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Tracker'!$B$56:$B$67</c:f>
              <c:strCache/>
            </c:strRef>
          </c:cat>
          <c:val>
            <c:numRef>
              <c:f>'Investment Tracker'!$C$56:$C$67</c:f>
              <c:numCache/>
            </c:numRef>
          </c:val>
        </c:ser>
        <c:ser>
          <c:idx val="1"/>
          <c:order val="1"/>
          <c:tx>
            <c:strRef>
              <c:f>'Investment Tracker'!$D$55</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Tracker'!$B$56:$B$67</c:f>
              <c:strCache/>
            </c:strRef>
          </c:cat>
          <c:val>
            <c:numRef>
              <c:f>'Investment Tracker'!$D$56:$D$67</c:f>
              <c:numCache/>
            </c:numRef>
          </c:val>
        </c:ser>
        <c:gapWidth val="75"/>
        <c:axId val="47303202"/>
        <c:axId val="23075635"/>
      </c:barChart>
      <c:catAx>
        <c:axId val="47303202"/>
        <c:scaling>
          <c:orientation val="minMax"/>
        </c:scaling>
        <c:axPos val="b"/>
        <c:delete val="0"/>
        <c:numFmt formatCode="General" sourceLinked="1"/>
        <c:majorTickMark val="none"/>
        <c:minorTickMark val="none"/>
        <c:tickLblPos val="nextTo"/>
        <c:crossAx val="23075635"/>
        <c:crosses val="autoZero"/>
        <c:auto val="1"/>
        <c:lblOffset val="100"/>
        <c:noMultiLvlLbl val="0"/>
      </c:catAx>
      <c:valAx>
        <c:axId val="23075635"/>
        <c:scaling>
          <c:orientation val="minMax"/>
        </c:scaling>
        <c:axPos val="l"/>
        <c:delete val="0"/>
        <c:numFmt formatCode="[$$-409]#,##0_ ;\-[$$-409]#,##0\ " sourceLinked="1"/>
        <c:majorTickMark val="none"/>
        <c:minorTickMark val="none"/>
        <c:tickLblPos val="nextTo"/>
        <c:crossAx val="47303202"/>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111" l="0.70000000000000062" r="0.70000000000000062" t="0.75000000000000111"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Tracker'!$C$81</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Tracker'!$B$82:$B$93</c:f>
              <c:strCache/>
            </c:strRef>
          </c:cat>
          <c:val>
            <c:numRef>
              <c:f>'Investment Tracker'!$C$82:$C$93</c:f>
              <c:numCache/>
            </c:numRef>
          </c:val>
        </c:ser>
        <c:ser>
          <c:idx val="1"/>
          <c:order val="1"/>
          <c:tx>
            <c:strRef>
              <c:f>'Investment Tracker'!$D$81</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Tracker'!$B$82:$B$93</c:f>
              <c:strCache/>
            </c:strRef>
          </c:cat>
          <c:val>
            <c:numRef>
              <c:f>'Investment Tracker'!$D$82:$D$93</c:f>
              <c:numCache/>
            </c:numRef>
          </c:val>
        </c:ser>
        <c:gapWidth val="75"/>
        <c:axId val="6354124"/>
        <c:axId val="57187117"/>
      </c:barChart>
      <c:catAx>
        <c:axId val="6354124"/>
        <c:scaling>
          <c:orientation val="minMax"/>
        </c:scaling>
        <c:axPos val="b"/>
        <c:delete val="0"/>
        <c:numFmt formatCode="General" sourceLinked="1"/>
        <c:majorTickMark val="none"/>
        <c:minorTickMark val="none"/>
        <c:tickLblPos val="nextTo"/>
        <c:crossAx val="57187117"/>
        <c:crosses val="autoZero"/>
        <c:auto val="1"/>
        <c:lblOffset val="100"/>
        <c:noMultiLvlLbl val="0"/>
      </c:catAx>
      <c:valAx>
        <c:axId val="57187117"/>
        <c:scaling>
          <c:orientation val="minMax"/>
        </c:scaling>
        <c:axPos val="l"/>
        <c:delete val="0"/>
        <c:numFmt formatCode="_-[$$-409]* #,##0_ ;_-[$$-409]* \-#,##0\ ;_-[$$-409]* &quot;-&quot;_ ;_-@_ " sourceLinked="1"/>
        <c:majorTickMark val="none"/>
        <c:minorTickMark val="none"/>
        <c:tickLblPos val="nextTo"/>
        <c:crossAx val="6354124"/>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133" l="0.70000000000000062" r="0.70000000000000062" t="0.75000000000000133"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Tracker'!$C$107</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Tracker'!$B$108:$B$119</c:f>
              <c:strCache/>
            </c:strRef>
          </c:cat>
          <c:val>
            <c:numRef>
              <c:f>'Investment Tracker'!$C$108:$C$119</c:f>
              <c:numCache/>
            </c:numRef>
          </c:val>
        </c:ser>
        <c:ser>
          <c:idx val="1"/>
          <c:order val="1"/>
          <c:tx>
            <c:strRef>
              <c:f>'Investment Tracker'!$D$107</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Tracker'!$B$108:$B$119</c:f>
              <c:strCache/>
            </c:strRef>
          </c:cat>
          <c:val>
            <c:numRef>
              <c:f>'Investment Tracker'!$D$108:$D$119</c:f>
              <c:numCache/>
            </c:numRef>
          </c:val>
        </c:ser>
        <c:gapWidth val="75"/>
        <c:axId val="44922006"/>
        <c:axId val="1644871"/>
      </c:barChart>
      <c:catAx>
        <c:axId val="44922006"/>
        <c:scaling>
          <c:orientation val="minMax"/>
        </c:scaling>
        <c:axPos val="b"/>
        <c:delete val="0"/>
        <c:numFmt formatCode="General" sourceLinked="1"/>
        <c:majorTickMark val="none"/>
        <c:minorTickMark val="none"/>
        <c:tickLblPos val="nextTo"/>
        <c:crossAx val="1644871"/>
        <c:crosses val="autoZero"/>
        <c:auto val="1"/>
        <c:lblOffset val="100"/>
        <c:noMultiLvlLbl val="0"/>
      </c:catAx>
      <c:valAx>
        <c:axId val="1644871"/>
        <c:scaling>
          <c:orientation val="minMax"/>
        </c:scaling>
        <c:axPos val="l"/>
        <c:delete val="0"/>
        <c:numFmt formatCode="_-[$$-409]* #,##0_ ;_-[$$-409]* \-#,##0\ ;_-[$$-409]* &quot;-&quot;_ ;_-@_ " sourceLinked="1"/>
        <c:majorTickMark val="none"/>
        <c:minorTickMark val="none"/>
        <c:tickLblPos val="nextTo"/>
        <c:crossAx val="44922006"/>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155" l="0.70000000000000062" r="0.70000000000000062" t="0.7500000000000015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3"/>
          <c:order val="0"/>
          <c:tx>
            <c:strRef>
              <c:f>'Summary-1-5 Yrs'!$F$12</c:f>
              <c:strCache>
                <c:ptCount val="1"/>
                <c:pt idx="0">
                  <c:v>ROI (%)</c:v>
                </c:pt>
              </c:strCache>
            </c:strRef>
          </c:tx>
          <c:spPr>
            <a:gradFill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'Summary-1-5 Yrs'!$C$13:$C$17</c:f>
              <c:numCache/>
            </c:numRef>
          </c:cat>
          <c:val>
            <c:numRef>
              <c:f>'Summary-1-5 Yrs'!$F$13:$F$17</c:f>
              <c:numCache/>
            </c:numRef>
          </c:val>
        </c:ser>
        <c:gapWidth val="75"/>
        <c:axId val="14803840"/>
        <c:axId val="66125697"/>
      </c:barChart>
      <c:catAx>
        <c:axId val="14803840"/>
        <c:scaling>
          <c:orientation val="minMax"/>
        </c:scaling>
        <c:axPos val="b"/>
        <c:delete val="0"/>
        <c:numFmt formatCode="General" sourceLinked="1"/>
        <c:majorTickMark val="none"/>
        <c:minorTickMark val="none"/>
        <c:tickLblPos val="nextTo"/>
        <c:crossAx val="66125697"/>
        <c:crosses val="autoZero"/>
        <c:auto val="1"/>
        <c:lblOffset val="100"/>
        <c:noMultiLvlLbl val="0"/>
      </c:catAx>
      <c:valAx>
        <c:axId val="66125697"/>
        <c:scaling>
          <c:orientation val="minMax"/>
        </c:scaling>
        <c:axPos val="l"/>
        <c:delete val="0"/>
        <c:numFmt formatCode="0.00%" sourceLinked="1"/>
        <c:majorTickMark val="none"/>
        <c:minorTickMark val="none"/>
        <c:tickLblPos val="nextTo"/>
        <c:crossAx val="14803840"/>
        <c:crosses val="autoZero"/>
        <c:crossBetween val="between"/>
        <c:dispUnits/>
      </c:valAx>
      <c:spPr>
        <a:ln>
          <a:noFill/>
        </a:ln>
      </c:spPr>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Expense-Savings</a:t>
            </a:r>
            <a:r>
              <a:rPr lang="en-US" cap="none" u="none" baseline="0">
                <a:latin typeface="Calibri"/>
                <a:ea typeface="Calibri"/>
                <a:cs typeface="Calibri"/>
              </a:rPr>
              <a:t> Bifurcation</a:t>
            </a:r>
          </a:p>
        </c:rich>
      </c:tx>
      <c:layout>
        <c:manualLayout>
          <c:xMode val="edge"/>
          <c:yMode val="edge"/>
          <c:x val="0.46375"/>
          <c:y val="0.00825"/>
        </c:manualLayout>
      </c:layout>
      <c:overlay val="1"/>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200" b="1" u="none" baseline="0">
                      <a:solidFill>
                        <a:schemeClr val="bg1"/>
                      </a:solidFill>
                      <a:latin typeface="Calibri"/>
                      <a:ea typeface="Calibri"/>
                      <a:cs typeface="Calibri"/>
                    </a:defRPr>
                  </a:pPr>
                </a:p>
              </c:txPr>
              <c:numFmt formatCode="General" sourceLinked="1"/>
            </c:dLbl>
            <c:dLbl>
              <c:idx val="1"/>
              <c:txPr>
                <a:bodyPr vert="horz" rot="0" anchor="ctr"/>
                <a:lstStyle/>
                <a:p>
                  <a:pPr algn="ctr">
                    <a:defRPr lang="en-US" cap="none" sz="1200" b="1" u="none" baseline="0">
                      <a:solidFill>
                        <a:schemeClr val="bg1"/>
                      </a:solidFill>
                      <a:latin typeface="Calibri"/>
                      <a:ea typeface="Calibri"/>
                      <a:cs typeface="Calibri"/>
                    </a:defRPr>
                  </a:pPr>
                </a:p>
              </c:txPr>
              <c:numFmt formatCode="General" sourceLinked="1"/>
            </c:dLbl>
            <c:dLbl>
              <c:idx val="2"/>
              <c:txPr>
                <a:bodyPr vert="horz" rot="0" anchor="ctr"/>
                <a:lstStyle/>
                <a:p>
                  <a:pPr algn="ctr">
                    <a:defRPr lang="en-US" cap="none" sz="1200" b="1" u="none" baseline="0">
                      <a:solidFill>
                        <a:schemeClr val="bg1"/>
                      </a:solidFill>
                      <a:latin typeface="Calibri"/>
                      <a:ea typeface="Calibri"/>
                      <a:cs typeface="Calibri"/>
                    </a:defRPr>
                  </a:pPr>
                </a:p>
              </c:txPr>
              <c:numFmt formatCode="General" sourceLinked="1"/>
            </c:dLbl>
            <c:numFmt formatCode="General" sourceLinked="1"/>
            <c:txPr>
              <a:bodyPr vert="horz" rot="0" anchor="ctr"/>
              <a:lstStyle/>
              <a:p>
                <a:pPr algn="ctr">
                  <a:defRPr lang="en-US" cap="none" sz="1200" b="1" u="none" baseline="0">
                    <a:latin typeface="Calibri"/>
                    <a:ea typeface="Calibri"/>
                    <a:cs typeface="Calibri"/>
                  </a:defRPr>
                </a:pPr>
              </a:p>
            </c:txPr>
            <c:dLblPos val="ctr"/>
            <c:showLegendKey val="0"/>
            <c:showVal val="1"/>
            <c:showBubbleSize val="0"/>
            <c:showCatName val="0"/>
            <c:showSerName val="0"/>
            <c:showLeaderLines val="1"/>
            <c:showPercent val="1"/>
          </c:dLbls>
          <c:cat>
            <c:strRef>
              <c:f>'Investment Planner Post 5 Yrs'!$B$18:$B$20</c:f>
              <c:strCache/>
            </c:strRef>
          </c:cat>
          <c:val>
            <c:numRef>
              <c:f>'Investment Planner Post 5 Yrs'!$C$18:$C$20</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u="none" baseline="0">
                    <a:latin typeface="Calibri"/>
                    <a:ea typeface="Calibri"/>
                    <a:cs typeface="Calibri"/>
                  </a:defRPr>
                </a:pPr>
              </a:p>
            </c:txPr>
            <c:dLblPos val="ctr"/>
            <c:showLegendKey val="0"/>
            <c:showVal val="1"/>
            <c:showBubbleSize val="0"/>
            <c:showCatName val="0"/>
            <c:showSerName val="0"/>
            <c:showLeaderLines val="1"/>
            <c:showPercent val="0"/>
          </c:dLbls>
          <c:cat>
            <c:strRef>
              <c:f>'Investment Planner Post 5 Yrs'!$B$18:$B$20</c:f>
              <c:strCache/>
            </c:strRef>
          </c:cat>
          <c:val>
            <c:numRef>
              <c:f>'Investment Planner Post 5 Yrs'!$D$18:$D$20</c:f>
              <c:numCache/>
            </c:numRef>
          </c:val>
        </c:ser>
      </c:pieChart>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'Investment Tracker Calc-5-8Yrs.'!$C$4</c:f>
              <c:strCache>
                <c:ptCount val="1"/>
                <c:pt idx="0">
                  <c:v>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 Calc-5-8Yrs.'!$B$5:$B$16</c:f>
              <c:strCache/>
            </c:strRef>
          </c:cat>
          <c:val>
            <c:numRef>
              <c:f>'Investment Tracker Calc-5-8Yrs.'!$C$5:$C$16</c:f>
              <c:numCache/>
            </c:numRef>
          </c:val>
        </c:ser>
        <c:ser>
          <c:idx val="1"/>
          <c:order val="1"/>
          <c:tx>
            <c:strRef>
              <c:f>'Investment Tracker Calc-5-8Yrs.'!$D$4</c:f>
              <c:strCache>
                <c:ptCount val="1"/>
                <c:pt idx="0">
                  <c:v>Savings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u="none" baseline="0">
                    <a:latin typeface="Calibri"/>
                    <a:ea typeface="Calibri"/>
                    <a:cs typeface="Calibri"/>
                  </a:defRPr>
                </a:pPr>
              </a:p>
            </c:txPr>
            <c:showLegendKey val="0"/>
            <c:showVal val="1"/>
            <c:showBubbleSize val="0"/>
            <c:showCatName val="0"/>
            <c:showSerName val="0"/>
            <c:showPercent val="0"/>
          </c:dLbls>
          <c:cat>
            <c:strRef>
              <c:f>'Investment Tracker Calc-5-8Yrs.'!$B$5:$B$16</c:f>
              <c:strCache/>
            </c:strRef>
          </c:cat>
          <c:val>
            <c:numRef>
              <c:f>'Investment Tracker Calc-5-8Yrs.'!$D$5:$D$16</c:f>
              <c:numCache/>
            </c:numRef>
          </c:val>
        </c:ser>
        <c:gapWidth val="75"/>
        <c:axId val="58260362"/>
        <c:axId val="54581211"/>
      </c:barChart>
      <c:catAx>
        <c:axId val="58260362"/>
        <c:scaling>
          <c:orientation val="minMax"/>
        </c:scaling>
        <c:axPos val="b"/>
        <c:delete val="0"/>
        <c:numFmt formatCode="General" sourceLinked="1"/>
        <c:majorTickMark val="none"/>
        <c:minorTickMark val="none"/>
        <c:tickLblPos val="nextTo"/>
        <c:crossAx val="54581211"/>
        <c:crosses val="autoZero"/>
        <c:auto val="1"/>
        <c:lblOffset val="100"/>
        <c:noMultiLvlLbl val="0"/>
      </c:catAx>
      <c:valAx>
        <c:axId val="54581211"/>
        <c:scaling>
          <c:orientation val="minMax"/>
        </c:scaling>
        <c:axPos val="l"/>
        <c:delete val="0"/>
        <c:numFmt formatCode="_-[$$-409]* #,##0_ ;_-[$$-409]* \-#,##0\ ;_-[$$-409]* &quot;-&quot;_ ;_-@_ " sourceLinked="1"/>
        <c:majorTickMark val="none"/>
        <c:minorTickMark val="none"/>
        <c:tickLblPos val="nextTo"/>
        <c:crossAx val="58260362"/>
        <c:crosses val="autoZero"/>
        <c:crossBetween val="between"/>
        <c:dispUnits/>
      </c:valAx>
    </c:plotArea>
    <c:legend>
      <c:legendPos val="b"/>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15</xdr:row>
      <xdr:rowOff>47625</xdr:rowOff>
    </xdr:from>
    <xdr:to>
      <xdr:col>3</xdr:col>
      <xdr:colOff>2933700</xdr:colOff>
      <xdr:row>25</xdr:row>
      <xdr:rowOff>219075</xdr:rowOff>
    </xdr:to>
    <xdr:graphicFrame macro="">
      <xdr:nvGraphicFramePr>
        <xdr:cNvPr id="10" name="Chart 9"/>
        <xdr:cNvGraphicFramePr/>
      </xdr:nvGraphicFramePr>
      <xdr:xfrm>
        <a:off x="4019550" y="4076700"/>
        <a:ext cx="2895600" cy="264795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19050</xdr:colOff>
      <xdr:row>2</xdr:row>
      <xdr:rowOff>0</xdr:rowOff>
    </xdr:from>
    <xdr:to>
      <xdr:col>3</xdr:col>
      <xdr:colOff>3000375</xdr:colOff>
      <xdr:row>6</xdr:row>
      <xdr:rowOff>123825</xdr:rowOff>
    </xdr:to>
    <xdr:pic>
      <xdr:nvPicPr>
        <xdr:cNvPr id="3" name="Picture 2" descr="download.png"/>
        <xdr:cNvPicPr preferRelativeResize="1">
          <a:picLocks noChangeAspect="1"/>
        </xdr:cNvPicPr>
      </xdr:nvPicPr>
      <xdr:blipFill>
        <a:blip r:embed="rId2"/>
        <a:stretch>
          <a:fillRect/>
        </a:stretch>
      </xdr:blipFill>
      <xdr:spPr>
        <a:xfrm>
          <a:off x="4000500" y="609600"/>
          <a:ext cx="2981325" cy="1028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xdr:row>
      <xdr:rowOff>219075</xdr:rowOff>
    </xdr:from>
    <xdr:to>
      <xdr:col>13</xdr:col>
      <xdr:colOff>533400</xdr:colOff>
      <xdr:row>23</xdr:row>
      <xdr:rowOff>180975</xdr:rowOff>
    </xdr:to>
    <xdr:graphicFrame macro="">
      <xdr:nvGraphicFramePr>
        <xdr:cNvPr id="3" name="Chart 2"/>
        <xdr:cNvGraphicFramePr/>
      </xdr:nvGraphicFramePr>
      <xdr:xfrm>
        <a:off x="3657600" y="657225"/>
        <a:ext cx="5924550" cy="4781550"/>
      </xdr:xfrm>
      <a:graphic>
        <a:graphicData uri="http://schemas.openxmlformats.org/drawingml/2006/chart">
          <c:chart xmlns:c="http://schemas.openxmlformats.org/drawingml/2006/chart" r:id="rId1"/>
        </a:graphicData>
      </a:graphic>
    </xdr:graphicFrame>
    <xdr:clientData/>
  </xdr:twoCellAnchor>
  <xdr:twoCellAnchor>
    <xdr:from>
      <xdr:col>4</xdr:col>
      <xdr:colOff>104775</xdr:colOff>
      <xdr:row>28</xdr:row>
      <xdr:rowOff>28575</xdr:rowOff>
    </xdr:from>
    <xdr:to>
      <xdr:col>13</xdr:col>
      <xdr:colOff>400050</xdr:colOff>
      <xdr:row>49</xdr:row>
      <xdr:rowOff>180975</xdr:rowOff>
    </xdr:to>
    <xdr:graphicFrame macro="">
      <xdr:nvGraphicFramePr>
        <xdr:cNvPr id="5" name="Chart 4"/>
        <xdr:cNvGraphicFramePr/>
      </xdr:nvGraphicFramePr>
      <xdr:xfrm>
        <a:off x="3657600" y="6410325"/>
        <a:ext cx="5791200" cy="4943475"/>
      </xdr:xfrm>
      <a:graphic>
        <a:graphicData uri="http://schemas.openxmlformats.org/drawingml/2006/chart">
          <c:chart xmlns:c="http://schemas.openxmlformats.org/drawingml/2006/chart" r:id="rId2"/>
        </a:graphicData>
      </a:graphic>
    </xdr:graphicFrame>
    <xdr:clientData/>
  </xdr:twoCellAnchor>
  <xdr:twoCellAnchor>
    <xdr:from>
      <xdr:col>4</xdr:col>
      <xdr:colOff>133350</xdr:colOff>
      <xdr:row>54</xdr:row>
      <xdr:rowOff>85725</xdr:rowOff>
    </xdr:from>
    <xdr:to>
      <xdr:col>13</xdr:col>
      <xdr:colOff>400050</xdr:colOff>
      <xdr:row>76</xdr:row>
      <xdr:rowOff>0</xdr:rowOff>
    </xdr:to>
    <xdr:graphicFrame macro="">
      <xdr:nvGraphicFramePr>
        <xdr:cNvPr id="6" name="Chart 5"/>
        <xdr:cNvGraphicFramePr/>
      </xdr:nvGraphicFramePr>
      <xdr:xfrm>
        <a:off x="3686175" y="12382500"/>
        <a:ext cx="5762625" cy="4962525"/>
      </xdr:xfrm>
      <a:graphic>
        <a:graphicData uri="http://schemas.openxmlformats.org/drawingml/2006/chart">
          <c:chart xmlns:c="http://schemas.openxmlformats.org/drawingml/2006/chart" r:id="rId3"/>
        </a:graphicData>
      </a:graphic>
    </xdr:graphicFrame>
    <xdr:clientData/>
  </xdr:twoCellAnchor>
  <xdr:twoCellAnchor>
    <xdr:from>
      <xdr:col>4</xdr:col>
      <xdr:colOff>161925</xdr:colOff>
      <xdr:row>80</xdr:row>
      <xdr:rowOff>66675</xdr:rowOff>
    </xdr:from>
    <xdr:to>
      <xdr:col>13</xdr:col>
      <xdr:colOff>371475</xdr:colOff>
      <xdr:row>101</xdr:row>
      <xdr:rowOff>133350</xdr:rowOff>
    </xdr:to>
    <xdr:graphicFrame macro="">
      <xdr:nvGraphicFramePr>
        <xdr:cNvPr id="7" name="Chart 6"/>
        <xdr:cNvGraphicFramePr/>
      </xdr:nvGraphicFramePr>
      <xdr:xfrm>
        <a:off x="3714750" y="18307050"/>
        <a:ext cx="5705475" cy="4886325"/>
      </xdr:xfrm>
      <a:graphic>
        <a:graphicData uri="http://schemas.openxmlformats.org/drawingml/2006/chart">
          <c:chart xmlns:c="http://schemas.openxmlformats.org/drawingml/2006/chart" r:id="rId4"/>
        </a:graphicData>
      </a:graphic>
    </xdr:graphicFrame>
    <xdr:clientData/>
  </xdr:twoCellAnchor>
  <xdr:twoCellAnchor>
    <xdr:from>
      <xdr:col>4</xdr:col>
      <xdr:colOff>209550</xdr:colOff>
      <xdr:row>105</xdr:row>
      <xdr:rowOff>209550</xdr:rowOff>
    </xdr:from>
    <xdr:to>
      <xdr:col>13</xdr:col>
      <xdr:colOff>352425</xdr:colOff>
      <xdr:row>127</xdr:row>
      <xdr:rowOff>152400</xdr:rowOff>
    </xdr:to>
    <xdr:graphicFrame macro="">
      <xdr:nvGraphicFramePr>
        <xdr:cNvPr id="8" name="Chart 7"/>
        <xdr:cNvGraphicFramePr/>
      </xdr:nvGraphicFramePr>
      <xdr:xfrm>
        <a:off x="3762375" y="24164925"/>
        <a:ext cx="5638800" cy="49911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11</xdr:row>
      <xdr:rowOff>19050</xdr:rowOff>
    </xdr:from>
    <xdr:to>
      <xdr:col>9</xdr:col>
      <xdr:colOff>1419225</xdr:colOff>
      <xdr:row>16</xdr:row>
      <xdr:rowOff>238125</xdr:rowOff>
    </xdr:to>
    <xdr:graphicFrame macro="">
      <xdr:nvGraphicFramePr>
        <xdr:cNvPr id="3" name="Chart 2"/>
        <xdr:cNvGraphicFramePr/>
      </xdr:nvGraphicFramePr>
      <xdr:xfrm>
        <a:off x="6800850" y="3419475"/>
        <a:ext cx="3790950" cy="1895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0</xdr:row>
      <xdr:rowOff>200025</xdr:rowOff>
    </xdr:from>
    <xdr:to>
      <xdr:col>1</xdr:col>
      <xdr:colOff>1047750</xdr:colOff>
      <xdr:row>2</xdr:row>
      <xdr:rowOff>390525</xdr:rowOff>
    </xdr:to>
    <xdr:pic>
      <xdr:nvPicPr>
        <xdr:cNvPr id="5" name="Picture 4" descr="download.png"/>
        <xdr:cNvPicPr preferRelativeResize="1">
          <a:picLocks noChangeAspect="1"/>
        </xdr:cNvPicPr>
      </xdr:nvPicPr>
      <xdr:blipFill>
        <a:blip r:embed="rId2"/>
        <a:stretch>
          <a:fillRect/>
        </a:stretch>
      </xdr:blipFill>
      <xdr:spPr>
        <a:xfrm>
          <a:off x="228600" y="200025"/>
          <a:ext cx="1028700" cy="10001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11</xdr:row>
      <xdr:rowOff>28575</xdr:rowOff>
    </xdr:from>
    <xdr:to>
      <xdr:col>3</xdr:col>
      <xdr:colOff>3552825</xdr:colOff>
      <xdr:row>20</xdr:row>
      <xdr:rowOff>200025</xdr:rowOff>
    </xdr:to>
    <xdr:graphicFrame macro="">
      <xdr:nvGraphicFramePr>
        <xdr:cNvPr id="2" name="Chart 1"/>
        <xdr:cNvGraphicFramePr/>
      </xdr:nvGraphicFramePr>
      <xdr:xfrm>
        <a:off x="4381500" y="2705100"/>
        <a:ext cx="3505200" cy="2419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219075</xdr:rowOff>
    </xdr:from>
    <xdr:to>
      <xdr:col>14</xdr:col>
      <xdr:colOff>485775</xdr:colOff>
      <xdr:row>25</xdr:row>
      <xdr:rowOff>161925</xdr:rowOff>
    </xdr:to>
    <xdr:graphicFrame macro="">
      <xdr:nvGraphicFramePr>
        <xdr:cNvPr id="2" name="Chart 1"/>
        <xdr:cNvGraphicFramePr/>
      </xdr:nvGraphicFramePr>
      <xdr:xfrm>
        <a:off x="3762375" y="676275"/>
        <a:ext cx="6381750" cy="5210175"/>
      </xdr:xfrm>
      <a:graphic>
        <a:graphicData uri="http://schemas.openxmlformats.org/drawingml/2006/chart">
          <c:chart xmlns:c="http://schemas.openxmlformats.org/drawingml/2006/chart" r:id="rId1"/>
        </a:graphicData>
      </a:graphic>
    </xdr:graphicFrame>
    <xdr:clientData/>
  </xdr:twoCellAnchor>
  <xdr:twoCellAnchor>
    <xdr:from>
      <xdr:col>4</xdr:col>
      <xdr:colOff>276225</xdr:colOff>
      <xdr:row>28</xdr:row>
      <xdr:rowOff>228600</xdr:rowOff>
    </xdr:from>
    <xdr:to>
      <xdr:col>14</xdr:col>
      <xdr:colOff>466725</xdr:colOff>
      <xdr:row>51</xdr:row>
      <xdr:rowOff>57150</xdr:rowOff>
    </xdr:to>
    <xdr:graphicFrame macro="">
      <xdr:nvGraphicFramePr>
        <xdr:cNvPr id="3" name="Chart 2"/>
        <xdr:cNvGraphicFramePr/>
      </xdr:nvGraphicFramePr>
      <xdr:xfrm>
        <a:off x="3857625" y="6600825"/>
        <a:ext cx="6267450" cy="5076825"/>
      </xdr:xfrm>
      <a:graphic>
        <a:graphicData uri="http://schemas.openxmlformats.org/drawingml/2006/chart">
          <c:chart xmlns:c="http://schemas.openxmlformats.org/drawingml/2006/chart" r:id="rId2"/>
        </a:graphicData>
      </a:graphic>
    </xdr:graphicFrame>
    <xdr:clientData/>
  </xdr:twoCellAnchor>
  <xdr:twoCellAnchor>
    <xdr:from>
      <xdr:col>4</xdr:col>
      <xdr:colOff>190500</xdr:colOff>
      <xdr:row>55</xdr:row>
      <xdr:rowOff>9525</xdr:rowOff>
    </xdr:from>
    <xdr:to>
      <xdr:col>14</xdr:col>
      <xdr:colOff>466725</xdr:colOff>
      <xdr:row>77</xdr:row>
      <xdr:rowOff>76200</xdr:rowOff>
    </xdr:to>
    <xdr:graphicFrame macro="">
      <xdr:nvGraphicFramePr>
        <xdr:cNvPr id="4" name="Chart 3"/>
        <xdr:cNvGraphicFramePr/>
      </xdr:nvGraphicFramePr>
      <xdr:xfrm>
        <a:off x="3771900" y="12544425"/>
        <a:ext cx="6353175" cy="5105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209550</xdr:rowOff>
    </xdr:from>
    <xdr:to>
      <xdr:col>14</xdr:col>
      <xdr:colOff>390525</xdr:colOff>
      <xdr:row>24</xdr:row>
      <xdr:rowOff>57150</xdr:rowOff>
    </xdr:to>
    <xdr:graphicFrame macro="">
      <xdr:nvGraphicFramePr>
        <xdr:cNvPr id="2" name="Chart 1"/>
        <xdr:cNvGraphicFramePr/>
      </xdr:nvGraphicFramePr>
      <xdr:xfrm>
        <a:off x="3733800" y="628650"/>
        <a:ext cx="6286500" cy="4886325"/>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28</xdr:row>
      <xdr:rowOff>0</xdr:rowOff>
    </xdr:from>
    <xdr:to>
      <xdr:col>14</xdr:col>
      <xdr:colOff>390525</xdr:colOff>
      <xdr:row>48</xdr:row>
      <xdr:rowOff>200025</xdr:rowOff>
    </xdr:to>
    <xdr:graphicFrame macro="">
      <xdr:nvGraphicFramePr>
        <xdr:cNvPr id="3" name="Chart 2"/>
        <xdr:cNvGraphicFramePr/>
      </xdr:nvGraphicFramePr>
      <xdr:xfrm>
        <a:off x="3743325" y="6334125"/>
        <a:ext cx="6276975"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53</xdr:row>
      <xdr:rowOff>28575</xdr:rowOff>
    </xdr:from>
    <xdr:to>
      <xdr:col>14</xdr:col>
      <xdr:colOff>390525</xdr:colOff>
      <xdr:row>74</xdr:row>
      <xdr:rowOff>38100</xdr:rowOff>
    </xdr:to>
    <xdr:graphicFrame macro="">
      <xdr:nvGraphicFramePr>
        <xdr:cNvPr id="4" name="Chart 3"/>
        <xdr:cNvGraphicFramePr/>
      </xdr:nvGraphicFramePr>
      <xdr:xfrm>
        <a:off x="3800475" y="12030075"/>
        <a:ext cx="6219825" cy="48006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19050</xdr:rowOff>
    </xdr:from>
    <xdr:to>
      <xdr:col>9</xdr:col>
      <xdr:colOff>1419225</xdr:colOff>
      <xdr:row>17</xdr:row>
      <xdr:rowOff>190500</xdr:rowOff>
    </xdr:to>
    <xdr:graphicFrame macro="">
      <xdr:nvGraphicFramePr>
        <xdr:cNvPr id="2" name="Chart 1"/>
        <xdr:cNvGraphicFramePr/>
      </xdr:nvGraphicFramePr>
      <xdr:xfrm>
        <a:off x="6200775" y="2990850"/>
        <a:ext cx="3324225" cy="1771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tworkrare.com/" TargetMode="External" /><Relationship Id="rId2" Type="http://schemas.openxmlformats.org/officeDocument/2006/relationships/hyperlink" Target="http://www.networkrare.com/" TargetMode="External" /><Relationship Id="rId3" Type="http://schemas.openxmlformats.org/officeDocument/2006/relationships/hyperlink" Target="http://www.networkrare.com/" TargetMode="External" /><Relationship Id="rId4" Type="http://schemas.openxmlformats.org/officeDocument/2006/relationships/hyperlink" Target="http://www.networkrare.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etworkrare.com/" TargetMode="External" /><Relationship Id="rId2" Type="http://schemas.openxmlformats.org/officeDocument/2006/relationships/hyperlink" Target="http://www.networkrare.com/" TargetMode="External" /><Relationship Id="rId3" Type="http://schemas.openxmlformats.org/officeDocument/2006/relationships/hyperlink" Target="http://www.networkrare.com/" TargetMode="External" /><Relationship Id="rId4" Type="http://schemas.openxmlformats.org/officeDocument/2006/relationships/hyperlink" Target="http://www.networkrare.com/" TargetMode="External" /><Relationship Id="rId5" Type="http://schemas.openxmlformats.org/officeDocument/2006/relationships/hyperlink" Target="http://www.networkrare.com/" TargetMode="External" /><Relationship Id="rId6" Type="http://schemas.openxmlformats.org/officeDocument/2006/relationships/hyperlink" Target="http://www.networkrare.com/" TargetMode="External" /><Relationship Id="rId7" Type="http://schemas.openxmlformats.org/officeDocument/2006/relationships/hyperlink" Target="http://www.networkrare.com/" TargetMode="External" /><Relationship Id="rId8" Type="http://schemas.openxmlformats.org/officeDocument/2006/relationships/hyperlink" Target="http://www.networkrare.com/" TargetMode="External" /><Relationship Id="rId9" Type="http://schemas.openxmlformats.org/officeDocument/2006/relationships/hyperlink" Target="http://www.networkrare.com/" TargetMode="External" /><Relationship Id="rId10" Type="http://schemas.openxmlformats.org/officeDocument/2006/relationships/hyperlink" Target="http://www.networkrare.com/" TargetMode="External" /><Relationship Id="rId11" Type="http://schemas.openxmlformats.org/officeDocument/2006/relationships/hyperlink" Target="http://www.networkrare.com/" TargetMode="External" /><Relationship Id="rId12" Type="http://schemas.openxmlformats.org/officeDocument/2006/relationships/hyperlink" Target="http://www.networkrare.com/" TargetMode="External" /><Relationship Id="rId13" Type="http://schemas.openxmlformats.org/officeDocument/2006/relationships/hyperlink" Target="http://www.networkrare.com/" TargetMode="External" /><Relationship Id="rId14" Type="http://schemas.openxmlformats.org/officeDocument/2006/relationships/hyperlink" Target="http://www.networkrare.com/" TargetMode="External" /><Relationship Id="rId15" Type="http://schemas.openxmlformats.org/officeDocument/2006/relationships/hyperlink" Target="http://www.networkrare.com/" TargetMode="External" /><Relationship Id="rId16" Type="http://schemas.openxmlformats.org/officeDocument/2006/relationships/hyperlink" Target="http://www.networkrare.com/" TargetMode="External" /><Relationship Id="rId17" Type="http://schemas.openxmlformats.org/officeDocument/2006/relationships/hyperlink" Target="http://www.networkrare.com/" TargetMode="External" /><Relationship Id="rId18" Type="http://schemas.openxmlformats.org/officeDocument/2006/relationships/hyperlink" Target="http://www.networkrare.com/" TargetMode="External" /><Relationship Id="rId19" Type="http://schemas.openxmlformats.org/officeDocument/2006/relationships/hyperlink" Target="http://www.networkrare.com/" TargetMode="External" /><Relationship Id="rId20" Type="http://schemas.openxmlformats.org/officeDocument/2006/relationships/hyperlink" Target="http://www.networkrare.com/" TargetMode="External" /><Relationship Id="rId21" Type="http://schemas.openxmlformats.org/officeDocument/2006/relationships/hyperlink" Target="http://www.networkrare.com/" TargetMode="External" /><Relationship Id="rId22" Type="http://schemas.openxmlformats.org/officeDocument/2006/relationships/hyperlink" Target="http://www.networkrare.com/" TargetMode="External" /><Relationship Id="rId23" Type="http://schemas.openxmlformats.org/officeDocument/2006/relationships/hyperlink" Target="http://www.networkrare.com/" TargetMode="External" /><Relationship Id="rId24" Type="http://schemas.openxmlformats.org/officeDocument/2006/relationships/hyperlink" Target="http://www.networkrare.com/" TargetMode="External" /><Relationship Id="rId25" Type="http://schemas.openxmlformats.org/officeDocument/2006/relationships/hyperlink" Target="http://www.networkrare.com/" TargetMode="External" /><Relationship Id="rId26" Type="http://schemas.openxmlformats.org/officeDocument/2006/relationships/hyperlink" Target="http://www.networkrare.com/" TargetMode="External" /><Relationship Id="rId27" Type="http://schemas.openxmlformats.org/officeDocument/2006/relationships/hyperlink" Target="http://www.networkrare.com/" TargetMode="External" /><Relationship Id="rId28" Type="http://schemas.openxmlformats.org/officeDocument/2006/relationships/hyperlink" Target="http://www.networkrare.com/" TargetMode="External" /><Relationship Id="rId29" Type="http://schemas.openxmlformats.org/officeDocument/2006/relationships/hyperlink" Target="http://www.networkrare.com/" TargetMode="External" /><Relationship Id="rId30" Type="http://schemas.openxmlformats.org/officeDocument/2006/relationships/hyperlink" Target="http://www.networkrare.com/" TargetMode="External" /><Relationship Id="rId31" Type="http://schemas.openxmlformats.org/officeDocument/2006/relationships/drawing" Target="../drawings/drawing2.x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etworkrare.com/" TargetMode="External" /><Relationship Id="rId2" Type="http://schemas.openxmlformats.org/officeDocument/2006/relationships/hyperlink" Target="http://www.networkrare.com/" TargetMode="External" /><Relationship Id="rId3" Type="http://schemas.openxmlformats.org/officeDocument/2006/relationships/hyperlink" Target="http://www.networkrare.com/" TargetMode="External" /><Relationship Id="rId4" Type="http://schemas.openxmlformats.org/officeDocument/2006/relationships/hyperlink" Target="http://www.networkrare.com/" TargetMode="External" /><Relationship Id="rId5" Type="http://schemas.openxmlformats.org/officeDocument/2006/relationships/hyperlink" Target="http://www.networkrare.com/" TargetMode="External" /><Relationship Id="rId6" Type="http://schemas.openxmlformats.org/officeDocument/2006/relationships/hyperlink" Target="http://www.networkrare.com/" TargetMode="External" /><Relationship Id="rId7" Type="http://schemas.openxmlformats.org/officeDocument/2006/relationships/hyperlink" Target="http://www.networkrare.com/" TargetMode="External" /><Relationship Id="rId8" Type="http://schemas.openxmlformats.org/officeDocument/2006/relationships/hyperlink" Target="http://www.networkrare.com/" TargetMode="External" /><Relationship Id="rId9" Type="http://schemas.openxmlformats.org/officeDocument/2006/relationships/hyperlink" Target="http://www.networkrare.com/" TargetMode="External" /><Relationship Id="rId10" Type="http://schemas.openxmlformats.org/officeDocument/2006/relationships/hyperlink" Target="http://www.networkrare.com/" TargetMode="External" /><Relationship Id="rId11" Type="http://schemas.openxmlformats.org/officeDocument/2006/relationships/hyperlink" Target="http://www.networkrare.com/" TargetMode="External" /><Relationship Id="rId12" Type="http://schemas.openxmlformats.org/officeDocument/2006/relationships/drawing" Target="../drawings/drawing3.x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etworkrare.com/" TargetMode="External" /><Relationship Id="rId2" Type="http://schemas.openxmlformats.org/officeDocument/2006/relationships/hyperlink" Target="http://www.networkrare.com/" TargetMode="External" /><Relationship Id="rId3" Type="http://schemas.openxmlformats.org/officeDocument/2006/relationships/hyperlink" Target="http://www.networkrare.com/"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etworkrare.com/" TargetMode="External" /><Relationship Id="rId2" Type="http://schemas.openxmlformats.org/officeDocument/2006/relationships/hyperlink" Target="http://www.networkrare.com/" TargetMode="External" /><Relationship Id="rId3" Type="http://schemas.openxmlformats.org/officeDocument/2006/relationships/hyperlink" Target="http://www.networkrare.com/" TargetMode="External" /><Relationship Id="rId4" Type="http://schemas.openxmlformats.org/officeDocument/2006/relationships/hyperlink" Target="http://www.networkrare.com/" TargetMode="External" /><Relationship Id="rId5" Type="http://schemas.openxmlformats.org/officeDocument/2006/relationships/hyperlink" Target="http://www.networkrare.com/" TargetMode="External" /><Relationship Id="rId6" Type="http://schemas.openxmlformats.org/officeDocument/2006/relationships/hyperlink" Target="http://www.networkrare.com/" TargetMode="External" /><Relationship Id="rId7" Type="http://schemas.openxmlformats.org/officeDocument/2006/relationships/hyperlink" Target="http://www.networkrare.com/" TargetMode="External" /><Relationship Id="rId8" Type="http://schemas.openxmlformats.org/officeDocument/2006/relationships/hyperlink" Target="http://www.networkrare.com/" TargetMode="External" /><Relationship Id="rId9" Type="http://schemas.openxmlformats.org/officeDocument/2006/relationships/hyperlink" Target="http://www.networkrare.com/" TargetMode="External" /><Relationship Id="rId10" Type="http://schemas.openxmlformats.org/officeDocument/2006/relationships/hyperlink" Target="http://www.networkrare.com/" TargetMode="External" /><Relationship Id="rId11" Type="http://schemas.openxmlformats.org/officeDocument/2006/relationships/hyperlink" Target="http://www.networkrare.com/" TargetMode="External" /><Relationship Id="rId12" Type="http://schemas.openxmlformats.org/officeDocument/2006/relationships/hyperlink" Target="http://www.networkrare.com/" TargetMode="External" /><Relationship Id="rId13" Type="http://schemas.openxmlformats.org/officeDocument/2006/relationships/hyperlink" Target="http://www.networkrare.com/" TargetMode="External" /><Relationship Id="rId14" Type="http://schemas.openxmlformats.org/officeDocument/2006/relationships/hyperlink" Target="http://www.networkrare.com/" TargetMode="External" /><Relationship Id="rId15" Type="http://schemas.openxmlformats.org/officeDocument/2006/relationships/hyperlink" Target="http://www.networkrare.com/" TargetMode="External" /><Relationship Id="rId16" Type="http://schemas.openxmlformats.org/officeDocument/2006/relationships/hyperlink" Target="http://www.networkrare.com/" TargetMode="External" /><Relationship Id="rId17" Type="http://schemas.openxmlformats.org/officeDocument/2006/relationships/hyperlink" Target="http://www.networkrare.com/" TargetMode="External" /><Relationship Id="rId18" Type="http://schemas.openxmlformats.org/officeDocument/2006/relationships/hyperlink" Target="http://www.networkrare.com/" TargetMode="External" /><Relationship Id="rId19" Type="http://schemas.openxmlformats.org/officeDocument/2006/relationships/hyperlink" Target="http://www.networkrare.com/" TargetMode="External" /><Relationship Id="rId20" Type="http://schemas.openxmlformats.org/officeDocument/2006/relationships/hyperlink" Target="http://www.networkrare.com/" TargetMode="External" /><Relationship Id="rId21" Type="http://schemas.openxmlformats.org/officeDocument/2006/relationships/drawing" Target="../drawings/drawing5.xml" /><Relationship Id="rId2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etworkrare.com/" TargetMode="External" /><Relationship Id="rId2" Type="http://schemas.openxmlformats.org/officeDocument/2006/relationships/hyperlink" Target="http://www.networkrare.com/" TargetMode="External" /><Relationship Id="rId3" Type="http://schemas.openxmlformats.org/officeDocument/2006/relationships/hyperlink" Target="http://www.networkrare.com/" TargetMode="External" /><Relationship Id="rId4" Type="http://schemas.openxmlformats.org/officeDocument/2006/relationships/hyperlink" Target="http://www.networkrare.com/" TargetMode="External" /><Relationship Id="rId5" Type="http://schemas.openxmlformats.org/officeDocument/2006/relationships/hyperlink" Target="http://www.networkrare.com/" TargetMode="External" /><Relationship Id="rId6" Type="http://schemas.openxmlformats.org/officeDocument/2006/relationships/hyperlink" Target="http://www.networkrare.com/" TargetMode="External" /><Relationship Id="rId7" Type="http://schemas.openxmlformats.org/officeDocument/2006/relationships/hyperlink" Target="http://www.networkrare.com/" TargetMode="External" /><Relationship Id="rId8" Type="http://schemas.openxmlformats.org/officeDocument/2006/relationships/hyperlink" Target="http://www.networkrare.com/" TargetMode="External" /><Relationship Id="rId9" Type="http://schemas.openxmlformats.org/officeDocument/2006/relationships/hyperlink" Target="http://www.networkrare.com/" TargetMode="External" /><Relationship Id="rId10" Type="http://schemas.openxmlformats.org/officeDocument/2006/relationships/hyperlink" Target="http://www.networkrare.com/" TargetMode="External" /><Relationship Id="rId11" Type="http://schemas.openxmlformats.org/officeDocument/2006/relationships/hyperlink" Target="http://www.networkrare.com/" TargetMode="External" /><Relationship Id="rId12" Type="http://schemas.openxmlformats.org/officeDocument/2006/relationships/hyperlink" Target="http://www.networkrare.com/" TargetMode="External" /><Relationship Id="rId13" Type="http://schemas.openxmlformats.org/officeDocument/2006/relationships/hyperlink" Target="http://www.networkrare.com/" TargetMode="External" /><Relationship Id="rId14" Type="http://schemas.openxmlformats.org/officeDocument/2006/relationships/hyperlink" Target="http://www.networkrare.com/" TargetMode="External" /><Relationship Id="rId15" Type="http://schemas.openxmlformats.org/officeDocument/2006/relationships/hyperlink" Target="http://www.networkrare.com/" TargetMode="External" /><Relationship Id="rId16" Type="http://schemas.openxmlformats.org/officeDocument/2006/relationships/hyperlink" Target="http://www.networkrare.com/" TargetMode="External" /><Relationship Id="rId17" Type="http://schemas.openxmlformats.org/officeDocument/2006/relationships/hyperlink" Target="http://www.networkrare.com/" TargetMode="External" /><Relationship Id="rId18" Type="http://schemas.openxmlformats.org/officeDocument/2006/relationships/hyperlink" Target="http://www.networkrare.com/" TargetMode="External" /><Relationship Id="rId19" Type="http://schemas.openxmlformats.org/officeDocument/2006/relationships/hyperlink" Target="http://www.networkrare.com/" TargetMode="External" /><Relationship Id="rId20" Type="http://schemas.openxmlformats.org/officeDocument/2006/relationships/hyperlink" Target="http://www.networkrare.com/" TargetMode="External" /><Relationship Id="rId21" Type="http://schemas.openxmlformats.org/officeDocument/2006/relationships/drawing" Target="../drawings/drawing6.xml" /><Relationship Id="rId2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etworkrare.com/" TargetMode="External" /><Relationship Id="rId2" Type="http://schemas.openxmlformats.org/officeDocument/2006/relationships/hyperlink" Target="http://www.networkrare.com/" TargetMode="External" /><Relationship Id="rId3" Type="http://schemas.openxmlformats.org/officeDocument/2006/relationships/hyperlink" Target="http://www.networkrare.com/" TargetMode="External" /><Relationship Id="rId4" Type="http://schemas.openxmlformats.org/officeDocument/2006/relationships/hyperlink" Target="http://www.networkrare.com/" TargetMode="External" /><Relationship Id="rId5" Type="http://schemas.openxmlformats.org/officeDocument/2006/relationships/hyperlink" Target="http://www.networkrare.com/" TargetMode="External" /><Relationship Id="rId6" Type="http://schemas.openxmlformats.org/officeDocument/2006/relationships/hyperlink" Target="http://www.networkrare.com/" TargetMode="External" /><Relationship Id="rId7" Type="http://schemas.openxmlformats.org/officeDocument/2006/relationships/hyperlink" Target="http://www.networkrare.com/" TargetMode="External" /><Relationship Id="rId8" Type="http://schemas.openxmlformats.org/officeDocument/2006/relationships/hyperlink" Target="http://www.networkrare.com/" TargetMode="External" /><Relationship Id="rId9" Type="http://schemas.openxmlformats.org/officeDocument/2006/relationships/drawing" Target="../drawings/drawing7.xml" /><Relationship Id="rId10"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7"/>
  <sheetViews>
    <sheetView workbookViewId="0" topLeftCell="A6">
      <selection activeCell="J20" sqref="J20"/>
    </sheetView>
  </sheetViews>
  <sheetFormatPr defaultColWidth="8.7109375" defaultRowHeight="15"/>
  <cols>
    <col min="1" max="1" width="3.140625" style="5" customWidth="1"/>
    <col min="2" max="2" width="40.7109375" style="5" customWidth="1"/>
    <col min="3" max="3" width="15.8515625" style="5" bestFit="1" customWidth="1"/>
    <col min="4" max="4" width="45.00390625" style="5" customWidth="1"/>
    <col min="5" max="5" width="3.140625" style="5" customWidth="1"/>
    <col min="6" max="16384" width="8.7109375" style="5" customWidth="1"/>
  </cols>
  <sheetData>
    <row r="1" spans="1:5" s="4" customFormat="1" ht="16.5" customHeight="1" thickBot="1">
      <c r="A1" s="30"/>
      <c r="B1" s="165" t="s">
        <v>76</v>
      </c>
      <c r="C1" s="33"/>
      <c r="D1" s="165" t="s">
        <v>76</v>
      </c>
      <c r="E1" s="33"/>
    </row>
    <row r="2" spans="1:5" ht="31.8" thickBot="1">
      <c r="A2" s="16"/>
      <c r="B2" s="114" t="s">
        <v>75</v>
      </c>
      <c r="C2" s="114"/>
      <c r="D2" s="114"/>
      <c r="E2" s="14"/>
    </row>
    <row r="3" spans="1:5" ht="18.6" customHeight="1" thickBot="1">
      <c r="A3" s="16"/>
      <c r="B3" s="6" t="s">
        <v>6</v>
      </c>
      <c r="C3" s="6" t="s">
        <v>61</v>
      </c>
      <c r="D3" s="163" t="s">
        <v>47</v>
      </c>
      <c r="E3" s="15"/>
    </row>
    <row r="4" spans="1:5" ht="17.4" customHeight="1" thickBot="1">
      <c r="A4" s="16"/>
      <c r="B4" s="7" t="s">
        <v>0</v>
      </c>
      <c r="C4" s="8">
        <v>44562</v>
      </c>
      <c r="D4" s="113"/>
      <c r="E4" s="15"/>
    </row>
    <row r="5" spans="1:5" ht="18.6" customHeight="1" thickBot="1">
      <c r="A5" s="16"/>
      <c r="B5" s="7"/>
      <c r="C5" s="7"/>
      <c r="D5" s="113"/>
      <c r="E5" s="15"/>
    </row>
    <row r="6" spans="1:5" ht="18.6" customHeight="1" thickBot="1">
      <c r="A6" s="16"/>
      <c r="B6" s="7" t="s">
        <v>2</v>
      </c>
      <c r="C6" s="17">
        <v>10000</v>
      </c>
      <c r="D6" s="113"/>
      <c r="E6" s="15"/>
    </row>
    <row r="7" spans="1:5" ht="18.6" customHeight="1" thickBot="1">
      <c r="A7" s="16"/>
      <c r="B7" s="7"/>
      <c r="C7" s="7"/>
      <c r="D7" s="113"/>
      <c r="E7" s="15"/>
    </row>
    <row r="8" spans="1:5" ht="18.6" customHeight="1" thickBot="1">
      <c r="A8" s="16"/>
      <c r="B8" s="7" t="s">
        <v>1</v>
      </c>
      <c r="C8" s="9">
        <v>23</v>
      </c>
      <c r="D8" s="113"/>
      <c r="E8" s="15"/>
    </row>
    <row r="9" spans="1:5" ht="18.6" customHeight="1" thickBot="1">
      <c r="A9" s="16"/>
      <c r="B9" s="7"/>
      <c r="C9" s="7"/>
      <c r="D9" s="113"/>
      <c r="E9" s="15"/>
    </row>
    <row r="10" spans="1:5" ht="18.6" customHeight="1" thickBot="1">
      <c r="A10" s="16"/>
      <c r="B10" s="7" t="s">
        <v>48</v>
      </c>
      <c r="C10" s="9">
        <v>35</v>
      </c>
      <c r="D10" s="113"/>
      <c r="E10" s="15"/>
    </row>
    <row r="11" spans="1:5" ht="18.6" customHeight="1" thickBot="1">
      <c r="A11" s="16"/>
      <c r="B11" s="7"/>
      <c r="C11" s="7"/>
      <c r="D11" s="113"/>
      <c r="E11" s="15"/>
    </row>
    <row r="12" spans="1:5" ht="20.25" customHeight="1" thickBot="1">
      <c r="A12" s="16"/>
      <c r="B12" s="7" t="s">
        <v>49</v>
      </c>
      <c r="C12" s="7">
        <f>C10-C8</f>
        <v>12</v>
      </c>
      <c r="D12" s="113"/>
      <c r="E12" s="15"/>
    </row>
    <row r="13" spans="1:5" ht="20.25" customHeight="1" thickBot="1">
      <c r="A13" s="16"/>
      <c r="B13" s="7"/>
      <c r="C13" s="7"/>
      <c r="D13" s="113"/>
      <c r="E13" s="15"/>
    </row>
    <row r="14" spans="1:5" ht="20.25" customHeight="1" thickBot="1">
      <c r="A14" s="16"/>
      <c r="B14" s="7" t="s">
        <v>62</v>
      </c>
      <c r="C14" s="17">
        <v>2000000</v>
      </c>
      <c r="D14" s="113"/>
      <c r="E14" s="15"/>
    </row>
    <row r="15" spans="1:5" ht="47.25" customHeight="1" thickBot="1">
      <c r="A15" s="16"/>
      <c r="B15" s="110" t="s">
        <v>9</v>
      </c>
      <c r="C15" s="111"/>
      <c r="D15" s="112"/>
      <c r="E15" s="15"/>
    </row>
    <row r="16" spans="1:5" ht="21.9" customHeight="1" thickBot="1">
      <c r="A16" s="16"/>
      <c r="B16" s="7" t="s">
        <v>6</v>
      </c>
      <c r="C16" s="10" t="s">
        <v>7</v>
      </c>
      <c r="D16" s="115"/>
      <c r="E16" s="15"/>
    </row>
    <row r="17" spans="1:5" ht="17.4" customHeight="1" thickBot="1">
      <c r="A17" s="16"/>
      <c r="B17" s="7" t="s">
        <v>5</v>
      </c>
      <c r="C17" s="11">
        <v>0.4</v>
      </c>
      <c r="D17" s="115"/>
      <c r="E17" s="15"/>
    </row>
    <row r="18" spans="1:5" ht="19.5" thickBot="1">
      <c r="A18" s="16"/>
      <c r="B18" s="7" t="s">
        <v>3</v>
      </c>
      <c r="C18" s="11">
        <v>0.2</v>
      </c>
      <c r="D18" s="115"/>
      <c r="E18" s="15"/>
    </row>
    <row r="19" spans="1:5" ht="19.5" thickBot="1">
      <c r="A19" s="16"/>
      <c r="B19" s="7" t="s">
        <v>4</v>
      </c>
      <c r="C19" s="12">
        <f>C20-(C17+C18)</f>
        <v>0.3999999999999999</v>
      </c>
      <c r="D19" s="115"/>
      <c r="E19" s="15"/>
    </row>
    <row r="20" spans="1:5" ht="19.5" thickBot="1">
      <c r="A20" s="16"/>
      <c r="B20" s="7" t="s">
        <v>10</v>
      </c>
      <c r="C20" s="12">
        <v>1</v>
      </c>
      <c r="D20" s="115"/>
      <c r="E20" s="15"/>
    </row>
    <row r="21" spans="1:5" ht="19.5" thickBot="1">
      <c r="A21" s="16"/>
      <c r="B21" s="13"/>
      <c r="C21" s="13"/>
      <c r="D21" s="115"/>
      <c r="E21" s="15"/>
    </row>
    <row r="22" spans="1:5" ht="19.5" thickBot="1">
      <c r="A22" s="16"/>
      <c r="B22" s="7" t="s">
        <v>6</v>
      </c>
      <c r="C22" s="10" t="s">
        <v>8</v>
      </c>
      <c r="D22" s="115"/>
      <c r="E22" s="15"/>
    </row>
    <row r="23" spans="1:5" ht="19.5" thickBot="1">
      <c r="A23" s="16"/>
      <c r="B23" s="7" t="s">
        <v>5</v>
      </c>
      <c r="C23" s="18">
        <f>$C$6*C17</f>
        <v>4000</v>
      </c>
      <c r="D23" s="115"/>
      <c r="E23" s="15"/>
    </row>
    <row r="24" spans="1:5" ht="19.5" thickBot="1">
      <c r="A24" s="16"/>
      <c r="B24" s="7" t="s">
        <v>3</v>
      </c>
      <c r="C24" s="18">
        <f>$C$6*C18</f>
        <v>2000</v>
      </c>
      <c r="D24" s="115"/>
      <c r="E24" s="15"/>
    </row>
    <row r="25" spans="1:5" ht="19.5" thickBot="1">
      <c r="A25" s="16"/>
      <c r="B25" s="7" t="s">
        <v>4</v>
      </c>
      <c r="C25" s="18">
        <f>$C$6*C19</f>
        <v>3999.999999999999</v>
      </c>
      <c r="D25" s="115"/>
      <c r="E25" s="15"/>
    </row>
    <row r="26" spans="1:5" ht="19.5" thickBot="1">
      <c r="A26" s="16"/>
      <c r="B26" s="7" t="s">
        <v>10</v>
      </c>
      <c r="C26" s="19">
        <f>SUM(C23:C25)</f>
        <v>10000</v>
      </c>
      <c r="D26" s="115"/>
      <c r="E26" s="15"/>
    </row>
    <row r="27" spans="1:5" s="4" customFormat="1" ht="16.5" customHeight="1">
      <c r="A27" s="30"/>
      <c r="B27" s="165" t="s">
        <v>76</v>
      </c>
      <c r="C27" s="33"/>
      <c r="D27" s="165" t="s">
        <v>76</v>
      </c>
      <c r="E27" s="33"/>
    </row>
  </sheetData>
  <mergeCells count="4">
    <mergeCell ref="B15:D15"/>
    <mergeCell ref="D3:D14"/>
    <mergeCell ref="B2:D2"/>
    <mergeCell ref="D16:D26"/>
  </mergeCells>
  <hyperlinks>
    <hyperlink ref="B1" r:id="rId1" display="http://www.networkrare.com/"/>
    <hyperlink ref="D1" r:id="rId2" display="http://www.networkrare.com/"/>
    <hyperlink ref="B27" r:id="rId3" display="http://www.networkrare.com/"/>
    <hyperlink ref="D27" r:id="rId4" display="http://www.networkrare.com/"/>
  </hyperlinks>
  <printOptions horizontalCentered="1" verticalCentered="1"/>
  <pageMargins left="0.3937007874015748" right="0.3937007874015748" top="0.3937007874015748" bottom="0.3937007874015748" header="0.31496062992125984" footer="0.31496062992125984"/>
  <pageSetup horizontalDpi="300" verticalDpi="300" orientation="landscape" paperSize="9" r:id="rId6"/>
  <drawing r:id="rId5"/>
</worksheet>
</file>

<file path=xl/worksheets/sheet2.xml><?xml version="1.0" encoding="utf-8"?>
<worksheet xmlns="http://schemas.openxmlformats.org/spreadsheetml/2006/main" xmlns:r="http://schemas.openxmlformats.org/officeDocument/2006/relationships">
  <dimension ref="A1:O130"/>
  <sheetViews>
    <sheetView workbookViewId="0" topLeftCell="A106">
      <selection activeCell="B130" sqref="B130"/>
    </sheetView>
  </sheetViews>
  <sheetFormatPr defaultColWidth="8.7109375" defaultRowHeight="15"/>
  <cols>
    <col min="1" max="1" width="3.140625" style="4" customWidth="1"/>
    <col min="2" max="2" width="18.140625" style="4" bestFit="1" customWidth="1"/>
    <col min="3" max="3" width="15.57421875" style="4" customWidth="1"/>
    <col min="4" max="4" width="16.421875" style="4" bestFit="1" customWidth="1"/>
    <col min="5" max="5" width="12.7109375" style="4" customWidth="1"/>
    <col min="6" max="14" width="8.7109375" style="4" customWidth="1"/>
    <col min="15" max="15" width="3.140625" style="4" customWidth="1"/>
    <col min="16" max="16384" width="8.7109375" style="4" customWidth="1"/>
  </cols>
  <sheetData>
    <row r="1" spans="1:15" ht="16.5" customHeight="1" thickBot="1">
      <c r="A1" s="30"/>
      <c r="B1" s="165" t="s">
        <v>76</v>
      </c>
      <c r="C1" s="33"/>
      <c r="D1" s="165" t="s">
        <v>76</v>
      </c>
      <c r="E1" s="33"/>
      <c r="F1" s="165" t="s">
        <v>76</v>
      </c>
      <c r="G1" s="33"/>
      <c r="H1" s="33"/>
      <c r="I1" s="165" t="s">
        <v>76</v>
      </c>
      <c r="J1" s="33"/>
      <c r="K1" s="33"/>
      <c r="L1" s="165" t="s">
        <v>76</v>
      </c>
      <c r="M1" s="33"/>
      <c r="N1" s="33"/>
      <c r="O1" s="30"/>
    </row>
    <row r="2" spans="1:15" ht="18" thickBot="1">
      <c r="A2" s="30"/>
      <c r="B2" s="23"/>
      <c r="C2" s="24"/>
      <c r="D2" s="24"/>
      <c r="E2" s="25"/>
      <c r="F2" s="25"/>
      <c r="G2" s="28" t="s">
        <v>16</v>
      </c>
      <c r="H2" s="28">
        <f>YEAR('Investment Planner'!C4)</f>
        <v>2022</v>
      </c>
      <c r="I2" s="31"/>
      <c r="J2" s="31"/>
      <c r="K2" s="31"/>
      <c r="L2" s="31"/>
      <c r="M2" s="31"/>
      <c r="N2" s="32"/>
      <c r="O2" s="33"/>
    </row>
    <row r="3" spans="1:15" ht="18" thickBot="1">
      <c r="A3" s="30"/>
      <c r="B3" s="22" t="s">
        <v>11</v>
      </c>
      <c r="C3" s="22" t="s">
        <v>12</v>
      </c>
      <c r="D3" s="22" t="s">
        <v>4</v>
      </c>
      <c r="E3" s="34"/>
      <c r="F3" s="35"/>
      <c r="G3" s="35"/>
      <c r="H3" s="35"/>
      <c r="I3" s="35"/>
      <c r="J3" s="35"/>
      <c r="K3" s="35"/>
      <c r="L3" s="35"/>
      <c r="M3" s="35"/>
      <c r="N3" s="36"/>
      <c r="O3" s="33"/>
    </row>
    <row r="4" spans="1:15" ht="18" thickBot="1">
      <c r="A4" s="30"/>
      <c r="B4" s="37" t="s">
        <v>17</v>
      </c>
      <c r="C4" s="38">
        <v>10000</v>
      </c>
      <c r="D4" s="39">
        <f>C4*'Investment Planner'!$C$19</f>
        <v>3999.999999999999</v>
      </c>
      <c r="E4" s="40"/>
      <c r="F4" s="41"/>
      <c r="G4" s="41"/>
      <c r="H4" s="41"/>
      <c r="I4" s="41"/>
      <c r="J4" s="41"/>
      <c r="K4" s="41"/>
      <c r="L4" s="41"/>
      <c r="M4" s="41"/>
      <c r="N4" s="42"/>
      <c r="O4" s="33"/>
    </row>
    <row r="5" spans="1:15" ht="18" thickBot="1">
      <c r="A5" s="30"/>
      <c r="B5" s="37" t="s">
        <v>18</v>
      </c>
      <c r="C5" s="38">
        <v>10000</v>
      </c>
      <c r="D5" s="39">
        <f>C5*'Investment Planner'!$C$19</f>
        <v>3999.999999999999</v>
      </c>
      <c r="E5" s="40"/>
      <c r="F5" s="41"/>
      <c r="G5" s="41"/>
      <c r="H5" s="41"/>
      <c r="I5" s="41"/>
      <c r="J5" s="41"/>
      <c r="K5" s="41"/>
      <c r="L5" s="41"/>
      <c r="M5" s="41"/>
      <c r="N5" s="42"/>
      <c r="O5" s="33"/>
    </row>
    <row r="6" spans="1:15" ht="18" thickBot="1">
      <c r="A6" s="30"/>
      <c r="B6" s="37" t="s">
        <v>19</v>
      </c>
      <c r="C6" s="38">
        <v>10000</v>
      </c>
      <c r="D6" s="39">
        <f>C6*'Investment Planner'!$C$19</f>
        <v>3999.999999999999</v>
      </c>
      <c r="E6" s="40"/>
      <c r="F6" s="41"/>
      <c r="G6" s="41"/>
      <c r="H6" s="41"/>
      <c r="I6" s="41"/>
      <c r="J6" s="41"/>
      <c r="K6" s="41"/>
      <c r="L6" s="41"/>
      <c r="M6" s="41"/>
      <c r="N6" s="42"/>
      <c r="O6" s="33"/>
    </row>
    <row r="7" spans="1:15" ht="18" thickBot="1">
      <c r="A7" s="30"/>
      <c r="B7" s="37" t="s">
        <v>20</v>
      </c>
      <c r="C7" s="38">
        <v>10000</v>
      </c>
      <c r="D7" s="39">
        <f>C7*'Investment Planner'!$C$19</f>
        <v>3999.999999999999</v>
      </c>
      <c r="E7" s="40"/>
      <c r="F7" s="41"/>
      <c r="G7" s="41"/>
      <c r="H7" s="41"/>
      <c r="I7" s="41"/>
      <c r="J7" s="41"/>
      <c r="K7" s="41"/>
      <c r="L7" s="41"/>
      <c r="M7" s="41"/>
      <c r="N7" s="42"/>
      <c r="O7" s="33"/>
    </row>
    <row r="8" spans="1:15" ht="18" thickBot="1">
      <c r="A8" s="30"/>
      <c r="B8" s="37" t="s">
        <v>21</v>
      </c>
      <c r="C8" s="38">
        <v>10000</v>
      </c>
      <c r="D8" s="39">
        <f>C8*'Investment Planner'!$C$19</f>
        <v>3999.999999999999</v>
      </c>
      <c r="E8" s="40"/>
      <c r="F8" s="41"/>
      <c r="G8" s="41"/>
      <c r="H8" s="41"/>
      <c r="I8" s="41"/>
      <c r="J8" s="41"/>
      <c r="K8" s="41"/>
      <c r="L8" s="41"/>
      <c r="M8" s="41"/>
      <c r="N8" s="42"/>
      <c r="O8" s="33"/>
    </row>
    <row r="9" spans="1:15" ht="18" thickBot="1">
      <c r="A9" s="30"/>
      <c r="B9" s="37" t="s">
        <v>22</v>
      </c>
      <c r="C9" s="38">
        <v>10000</v>
      </c>
      <c r="D9" s="39">
        <f>C9*'Investment Planner'!$C$19</f>
        <v>3999.999999999999</v>
      </c>
      <c r="E9" s="40"/>
      <c r="F9" s="41"/>
      <c r="G9" s="41"/>
      <c r="H9" s="41"/>
      <c r="I9" s="41"/>
      <c r="J9" s="41"/>
      <c r="K9" s="41"/>
      <c r="L9" s="41"/>
      <c r="M9" s="41"/>
      <c r="N9" s="42"/>
      <c r="O9" s="33"/>
    </row>
    <row r="10" spans="1:15" ht="18" thickBot="1">
      <c r="A10" s="30"/>
      <c r="B10" s="37" t="s">
        <v>23</v>
      </c>
      <c r="C10" s="38">
        <v>10000</v>
      </c>
      <c r="D10" s="39">
        <f>C10*'Investment Planner'!$C$19</f>
        <v>3999.999999999999</v>
      </c>
      <c r="E10" s="40"/>
      <c r="F10" s="41"/>
      <c r="G10" s="41"/>
      <c r="H10" s="41"/>
      <c r="I10" s="41"/>
      <c r="J10" s="41"/>
      <c r="K10" s="41"/>
      <c r="L10" s="41"/>
      <c r="M10" s="41"/>
      <c r="N10" s="42"/>
      <c r="O10" s="33"/>
    </row>
    <row r="11" spans="1:15" ht="18" thickBot="1">
      <c r="A11" s="30"/>
      <c r="B11" s="37" t="s">
        <v>24</v>
      </c>
      <c r="C11" s="38">
        <v>10000</v>
      </c>
      <c r="D11" s="39">
        <f>C11*'Investment Planner'!$C$19</f>
        <v>3999.999999999999</v>
      </c>
      <c r="E11" s="40"/>
      <c r="F11" s="41"/>
      <c r="G11" s="41"/>
      <c r="H11" s="41"/>
      <c r="I11" s="41"/>
      <c r="J11" s="41"/>
      <c r="K11" s="41"/>
      <c r="L11" s="41"/>
      <c r="M11" s="41"/>
      <c r="N11" s="42"/>
      <c r="O11" s="33"/>
    </row>
    <row r="12" spans="1:15" ht="18" thickBot="1">
      <c r="A12" s="30"/>
      <c r="B12" s="37" t="s">
        <v>25</v>
      </c>
      <c r="C12" s="38">
        <v>10000</v>
      </c>
      <c r="D12" s="39">
        <f>C12*'Investment Planner'!$C$19</f>
        <v>3999.999999999999</v>
      </c>
      <c r="E12" s="40"/>
      <c r="F12" s="41"/>
      <c r="G12" s="41"/>
      <c r="H12" s="41"/>
      <c r="I12" s="41"/>
      <c r="J12" s="41"/>
      <c r="K12" s="41"/>
      <c r="L12" s="41"/>
      <c r="M12" s="41"/>
      <c r="N12" s="42"/>
      <c r="O12" s="33"/>
    </row>
    <row r="13" spans="1:15" ht="18" thickBot="1">
      <c r="A13" s="30"/>
      <c r="B13" s="37" t="s">
        <v>26</v>
      </c>
      <c r="C13" s="38">
        <v>10000</v>
      </c>
      <c r="D13" s="39">
        <f>C13*'Investment Planner'!$C$19</f>
        <v>3999.999999999999</v>
      </c>
      <c r="E13" s="40"/>
      <c r="F13" s="41"/>
      <c r="G13" s="41"/>
      <c r="H13" s="41"/>
      <c r="I13" s="41"/>
      <c r="J13" s="41"/>
      <c r="K13" s="41"/>
      <c r="L13" s="41"/>
      <c r="M13" s="41"/>
      <c r="N13" s="42"/>
      <c r="O13" s="33"/>
    </row>
    <row r="14" spans="1:15" ht="18" thickBot="1">
      <c r="A14" s="30"/>
      <c r="B14" s="37" t="s">
        <v>27</v>
      </c>
      <c r="C14" s="38">
        <v>10000</v>
      </c>
      <c r="D14" s="39">
        <f>C14*'Investment Planner'!$C$19</f>
        <v>3999.999999999999</v>
      </c>
      <c r="E14" s="40"/>
      <c r="F14" s="41"/>
      <c r="G14" s="41"/>
      <c r="H14" s="41"/>
      <c r="I14" s="41"/>
      <c r="J14" s="41"/>
      <c r="K14" s="41"/>
      <c r="L14" s="41"/>
      <c r="M14" s="41"/>
      <c r="N14" s="42"/>
      <c r="O14" s="33"/>
    </row>
    <row r="15" spans="1:15" ht="18" thickBot="1">
      <c r="A15" s="30"/>
      <c r="B15" s="37" t="s">
        <v>28</v>
      </c>
      <c r="C15" s="38">
        <v>10000</v>
      </c>
      <c r="D15" s="39">
        <f>C15*'Investment Planner'!$C$19</f>
        <v>3999.999999999999</v>
      </c>
      <c r="E15" s="40"/>
      <c r="F15" s="41"/>
      <c r="G15" s="41"/>
      <c r="H15" s="41"/>
      <c r="I15" s="41"/>
      <c r="J15" s="41"/>
      <c r="K15" s="41"/>
      <c r="L15" s="41"/>
      <c r="M15" s="41"/>
      <c r="N15" s="42"/>
      <c r="O15" s="33"/>
    </row>
    <row r="16" spans="1:15" ht="18" thickBot="1">
      <c r="A16" s="30"/>
      <c r="B16" s="119" t="s">
        <v>51</v>
      </c>
      <c r="C16" s="119"/>
      <c r="D16" s="39">
        <f>SUM(D4:D15)</f>
        <v>47999.99999999999</v>
      </c>
      <c r="E16" s="40"/>
      <c r="F16" s="41"/>
      <c r="G16" s="41"/>
      <c r="H16" s="41"/>
      <c r="I16" s="41"/>
      <c r="J16" s="41"/>
      <c r="K16" s="41"/>
      <c r="L16" s="41"/>
      <c r="M16" s="41"/>
      <c r="N16" s="42"/>
      <c r="O16" s="33"/>
    </row>
    <row r="17" spans="1:15" ht="19.5" customHeight="1" thickBot="1">
      <c r="A17" s="30"/>
      <c r="B17" s="124" t="s">
        <v>13</v>
      </c>
      <c r="C17" s="125"/>
      <c r="D17" s="38">
        <f>D16*5%</f>
        <v>2399.9999999999995</v>
      </c>
      <c r="E17" s="40"/>
      <c r="F17" s="41"/>
      <c r="G17" s="41"/>
      <c r="H17" s="41"/>
      <c r="I17" s="41"/>
      <c r="J17" s="41"/>
      <c r="K17" s="41"/>
      <c r="L17" s="41"/>
      <c r="M17" s="41"/>
      <c r="N17" s="42"/>
      <c r="O17" s="33"/>
    </row>
    <row r="18" spans="1:15" ht="18" thickBot="1">
      <c r="A18" s="30"/>
      <c r="B18" s="119" t="s">
        <v>14</v>
      </c>
      <c r="C18" s="119"/>
      <c r="D18" s="39">
        <f>SUM(D16+D17)</f>
        <v>50399.99999999999</v>
      </c>
      <c r="E18" s="40"/>
      <c r="F18" s="41"/>
      <c r="G18" s="41"/>
      <c r="H18" s="41"/>
      <c r="I18" s="41"/>
      <c r="J18" s="41"/>
      <c r="K18" s="41"/>
      <c r="L18" s="41"/>
      <c r="M18" s="41"/>
      <c r="N18" s="42"/>
      <c r="O18" s="33"/>
    </row>
    <row r="19" spans="1:15" ht="18" thickBot="1">
      <c r="A19" s="30"/>
      <c r="B19" s="123" t="s">
        <v>15</v>
      </c>
      <c r="C19" s="123"/>
      <c r="D19" s="49">
        <f>D17/D16</f>
        <v>0.049999999999999996</v>
      </c>
      <c r="E19" s="40"/>
      <c r="F19" s="41"/>
      <c r="G19" s="41"/>
      <c r="H19" s="41"/>
      <c r="I19" s="41"/>
      <c r="J19" s="41"/>
      <c r="K19" s="41"/>
      <c r="L19" s="41"/>
      <c r="M19" s="41"/>
      <c r="N19" s="42"/>
      <c r="O19" s="33"/>
    </row>
    <row r="20" spans="1:15" ht="18" thickBot="1">
      <c r="A20" s="30"/>
      <c r="B20" s="116" t="s">
        <v>70</v>
      </c>
      <c r="C20" s="117"/>
      <c r="D20" s="118"/>
      <c r="E20" s="40"/>
      <c r="F20" s="41"/>
      <c r="G20" s="41"/>
      <c r="H20" s="41"/>
      <c r="I20" s="41"/>
      <c r="J20" s="41"/>
      <c r="K20" s="41"/>
      <c r="L20" s="41"/>
      <c r="M20" s="41"/>
      <c r="N20" s="42"/>
      <c r="O20" s="33"/>
    </row>
    <row r="21" spans="1:15" ht="18" thickBot="1">
      <c r="A21" s="30"/>
      <c r="B21" s="119" t="s">
        <v>14</v>
      </c>
      <c r="C21" s="119"/>
      <c r="D21" s="39">
        <f>D18</f>
        <v>50399.99999999999</v>
      </c>
      <c r="E21" s="40"/>
      <c r="F21" s="41"/>
      <c r="G21" s="41"/>
      <c r="H21" s="41"/>
      <c r="I21" s="41"/>
      <c r="J21" s="41"/>
      <c r="K21" s="41"/>
      <c r="L21" s="41"/>
      <c r="M21" s="41"/>
      <c r="N21" s="42"/>
      <c r="O21" s="33"/>
    </row>
    <row r="22" spans="1:15" ht="18" thickBot="1">
      <c r="A22" s="30"/>
      <c r="B22" s="119" t="s">
        <v>30</v>
      </c>
      <c r="C22" s="119"/>
      <c r="D22" s="38">
        <v>9560</v>
      </c>
      <c r="E22" s="40"/>
      <c r="F22" s="41"/>
      <c r="G22" s="41"/>
      <c r="H22" s="41"/>
      <c r="I22" s="41"/>
      <c r="J22" s="41"/>
      <c r="K22" s="41"/>
      <c r="L22" s="41"/>
      <c r="M22" s="41"/>
      <c r="N22" s="42"/>
      <c r="O22" s="33"/>
    </row>
    <row r="23" spans="1:15" ht="18" thickBot="1">
      <c r="A23" s="30"/>
      <c r="B23" s="119" t="s">
        <v>31</v>
      </c>
      <c r="C23" s="119"/>
      <c r="D23" s="39">
        <f>D21-D22</f>
        <v>40839.99999999999</v>
      </c>
      <c r="E23" s="40"/>
      <c r="F23" s="41"/>
      <c r="G23" s="41"/>
      <c r="H23" s="41"/>
      <c r="I23" s="41"/>
      <c r="J23" s="41"/>
      <c r="K23" s="41"/>
      <c r="L23" s="41"/>
      <c r="M23" s="41"/>
      <c r="N23" s="42"/>
      <c r="O23" s="33"/>
    </row>
    <row r="24" spans="1:15" ht="18" thickBot="1">
      <c r="A24" s="30"/>
      <c r="B24" s="48" t="s">
        <v>68</v>
      </c>
      <c r="C24" s="29">
        <f>H2</f>
        <v>2022</v>
      </c>
      <c r="D24" s="39">
        <f>SUM(C4:C15)</f>
        <v>120000</v>
      </c>
      <c r="E24" s="40"/>
      <c r="F24" s="41"/>
      <c r="G24" s="41"/>
      <c r="H24" s="41"/>
      <c r="I24" s="41"/>
      <c r="J24" s="41"/>
      <c r="K24" s="41"/>
      <c r="L24" s="41"/>
      <c r="M24" s="41"/>
      <c r="N24" s="42"/>
      <c r="O24" s="33"/>
    </row>
    <row r="25" spans="1:15" ht="18" thickBot="1">
      <c r="A25" s="30"/>
      <c r="B25" s="48" t="s">
        <v>51</v>
      </c>
      <c r="C25" s="29">
        <f>H2</f>
        <v>2022</v>
      </c>
      <c r="D25" s="39">
        <f>SUM(D4:D15)</f>
        <v>47999.99999999999</v>
      </c>
      <c r="E25" s="43"/>
      <c r="F25" s="44"/>
      <c r="G25" s="44"/>
      <c r="H25" s="44"/>
      <c r="I25" s="44"/>
      <c r="J25" s="44"/>
      <c r="K25" s="44"/>
      <c r="L25" s="44"/>
      <c r="M25" s="44"/>
      <c r="N25" s="45"/>
      <c r="O25" s="33"/>
    </row>
    <row r="26" spans="1:15" ht="16.5" customHeight="1" thickBot="1">
      <c r="A26" s="30"/>
      <c r="B26" s="165" t="s">
        <v>76</v>
      </c>
      <c r="C26" s="33"/>
      <c r="D26" s="165" t="s">
        <v>76</v>
      </c>
      <c r="E26" s="33"/>
      <c r="F26" s="165" t="s">
        <v>76</v>
      </c>
      <c r="G26" s="33"/>
      <c r="H26" s="33"/>
      <c r="I26" s="165" t="s">
        <v>76</v>
      </c>
      <c r="J26" s="33"/>
      <c r="K26" s="33"/>
      <c r="L26" s="165" t="s">
        <v>76</v>
      </c>
      <c r="M26" s="33"/>
      <c r="N26" s="33"/>
      <c r="O26" s="30"/>
    </row>
    <row r="27" spans="1:15" ht="18" thickBot="1">
      <c r="A27" s="30"/>
      <c r="B27" s="23"/>
      <c r="C27" s="24"/>
      <c r="D27" s="24"/>
      <c r="E27" s="25"/>
      <c r="F27" s="25"/>
      <c r="G27" s="26" t="s">
        <v>16</v>
      </c>
      <c r="H27" s="27">
        <f>H2+1</f>
        <v>2023</v>
      </c>
      <c r="I27" s="31"/>
      <c r="J27" s="31"/>
      <c r="K27" s="31"/>
      <c r="L27" s="31"/>
      <c r="M27" s="31"/>
      <c r="N27" s="32"/>
      <c r="O27" s="33"/>
    </row>
    <row r="28" spans="1:15" ht="18" thickBot="1">
      <c r="A28" s="30"/>
      <c r="B28" s="122" t="s">
        <v>29</v>
      </c>
      <c r="C28" s="122"/>
      <c r="D28" s="39">
        <f>D23</f>
        <v>40839.99999999999</v>
      </c>
      <c r="E28" s="34"/>
      <c r="F28" s="35"/>
      <c r="G28" s="35"/>
      <c r="H28" s="35"/>
      <c r="I28" s="35"/>
      <c r="J28" s="35"/>
      <c r="K28" s="35"/>
      <c r="L28" s="35"/>
      <c r="M28" s="35"/>
      <c r="N28" s="36"/>
      <c r="O28" s="33"/>
    </row>
    <row r="29" spans="1:15" ht="18" thickBot="1">
      <c r="A29" s="30"/>
      <c r="B29" s="20" t="s">
        <v>11</v>
      </c>
      <c r="C29" s="20" t="s">
        <v>12</v>
      </c>
      <c r="D29" s="20" t="s">
        <v>4</v>
      </c>
      <c r="E29" s="40"/>
      <c r="F29" s="41"/>
      <c r="G29" s="41"/>
      <c r="H29" s="41"/>
      <c r="I29" s="41"/>
      <c r="J29" s="41"/>
      <c r="K29" s="41"/>
      <c r="L29" s="41"/>
      <c r="M29" s="41"/>
      <c r="N29" s="42"/>
      <c r="O29" s="33"/>
    </row>
    <row r="30" spans="1:15" ht="18" thickBot="1">
      <c r="A30" s="30"/>
      <c r="B30" s="46" t="s">
        <v>17</v>
      </c>
      <c r="C30" s="38">
        <v>10000</v>
      </c>
      <c r="D30" s="39">
        <f>C30*'Investment Planner'!$C$19</f>
        <v>3999.999999999999</v>
      </c>
      <c r="E30" s="40"/>
      <c r="F30" s="41"/>
      <c r="G30" s="41"/>
      <c r="H30" s="41"/>
      <c r="I30" s="41"/>
      <c r="J30" s="41"/>
      <c r="K30" s="41"/>
      <c r="L30" s="41"/>
      <c r="M30" s="41"/>
      <c r="N30" s="42"/>
      <c r="O30" s="33"/>
    </row>
    <row r="31" spans="1:15" ht="18" thickBot="1">
      <c r="A31" s="30"/>
      <c r="B31" s="46" t="s">
        <v>18</v>
      </c>
      <c r="C31" s="38">
        <v>10000</v>
      </c>
      <c r="D31" s="39">
        <f>C31*'Investment Planner'!$C$19</f>
        <v>3999.999999999999</v>
      </c>
      <c r="E31" s="40"/>
      <c r="F31" s="41"/>
      <c r="G31" s="41"/>
      <c r="H31" s="41"/>
      <c r="I31" s="41"/>
      <c r="J31" s="41"/>
      <c r="K31" s="41"/>
      <c r="L31" s="41"/>
      <c r="M31" s="41"/>
      <c r="N31" s="42"/>
      <c r="O31" s="33"/>
    </row>
    <row r="32" spans="1:15" ht="18" thickBot="1">
      <c r="A32" s="30"/>
      <c r="B32" s="46" t="s">
        <v>19</v>
      </c>
      <c r="C32" s="38">
        <v>10000</v>
      </c>
      <c r="D32" s="39">
        <f>C32*'Investment Planner'!$C$19</f>
        <v>3999.999999999999</v>
      </c>
      <c r="E32" s="40"/>
      <c r="F32" s="41"/>
      <c r="G32" s="41"/>
      <c r="H32" s="41"/>
      <c r="I32" s="41"/>
      <c r="J32" s="41"/>
      <c r="K32" s="41"/>
      <c r="L32" s="41"/>
      <c r="M32" s="41"/>
      <c r="N32" s="42"/>
      <c r="O32" s="33"/>
    </row>
    <row r="33" spans="1:15" ht="18" thickBot="1">
      <c r="A33" s="30"/>
      <c r="B33" s="46" t="s">
        <v>20</v>
      </c>
      <c r="C33" s="38">
        <v>18000</v>
      </c>
      <c r="D33" s="39">
        <f>C33*'Investment Planner'!$C$19</f>
        <v>7199.999999999998</v>
      </c>
      <c r="E33" s="40"/>
      <c r="F33" s="41"/>
      <c r="G33" s="41"/>
      <c r="H33" s="41"/>
      <c r="I33" s="41"/>
      <c r="J33" s="41"/>
      <c r="K33" s="41"/>
      <c r="L33" s="41"/>
      <c r="M33" s="41"/>
      <c r="N33" s="42"/>
      <c r="O33" s="33"/>
    </row>
    <row r="34" spans="1:15" ht="18" thickBot="1">
      <c r="A34" s="30"/>
      <c r="B34" s="46" t="s">
        <v>21</v>
      </c>
      <c r="C34" s="38">
        <v>18000</v>
      </c>
      <c r="D34" s="39">
        <f>C34*'Investment Planner'!$C$19</f>
        <v>7199.999999999998</v>
      </c>
      <c r="E34" s="40"/>
      <c r="F34" s="41"/>
      <c r="G34" s="41"/>
      <c r="H34" s="41"/>
      <c r="I34" s="41"/>
      <c r="J34" s="41"/>
      <c r="K34" s="41"/>
      <c r="L34" s="41"/>
      <c r="M34" s="41"/>
      <c r="N34" s="42"/>
      <c r="O34" s="33"/>
    </row>
    <row r="35" spans="1:15" ht="18" thickBot="1">
      <c r="A35" s="30"/>
      <c r="B35" s="46" t="s">
        <v>22</v>
      </c>
      <c r="C35" s="38">
        <v>18000</v>
      </c>
      <c r="D35" s="39">
        <f>C35*'Investment Planner'!$C$19</f>
        <v>7199.999999999998</v>
      </c>
      <c r="E35" s="40"/>
      <c r="F35" s="41"/>
      <c r="G35" s="41"/>
      <c r="H35" s="41"/>
      <c r="I35" s="41"/>
      <c r="J35" s="41"/>
      <c r="K35" s="41"/>
      <c r="L35" s="41"/>
      <c r="M35" s="41"/>
      <c r="N35" s="42"/>
      <c r="O35" s="33"/>
    </row>
    <row r="36" spans="1:15" ht="18" thickBot="1">
      <c r="A36" s="30"/>
      <c r="B36" s="46" t="s">
        <v>23</v>
      </c>
      <c r="C36" s="38">
        <v>18000</v>
      </c>
      <c r="D36" s="39">
        <f>C36*'Investment Planner'!$C$19</f>
        <v>7199.999999999998</v>
      </c>
      <c r="E36" s="40"/>
      <c r="F36" s="41"/>
      <c r="G36" s="41"/>
      <c r="H36" s="41"/>
      <c r="I36" s="41"/>
      <c r="J36" s="41"/>
      <c r="K36" s="41"/>
      <c r="L36" s="41"/>
      <c r="M36" s="41"/>
      <c r="N36" s="42"/>
      <c r="O36" s="33"/>
    </row>
    <row r="37" spans="1:15" ht="18" thickBot="1">
      <c r="A37" s="30"/>
      <c r="B37" s="46" t="s">
        <v>24</v>
      </c>
      <c r="C37" s="38">
        <v>18000</v>
      </c>
      <c r="D37" s="39">
        <f>C37*'Investment Planner'!$C$19</f>
        <v>7199.999999999998</v>
      </c>
      <c r="E37" s="40"/>
      <c r="F37" s="41"/>
      <c r="G37" s="41"/>
      <c r="H37" s="41"/>
      <c r="I37" s="41"/>
      <c r="J37" s="41"/>
      <c r="K37" s="41"/>
      <c r="L37" s="41"/>
      <c r="M37" s="41"/>
      <c r="N37" s="42"/>
      <c r="O37" s="33"/>
    </row>
    <row r="38" spans="1:15" ht="18" thickBot="1">
      <c r="A38" s="30"/>
      <c r="B38" s="46" t="s">
        <v>25</v>
      </c>
      <c r="C38" s="38">
        <v>18000</v>
      </c>
      <c r="D38" s="39">
        <f>C38*'Investment Planner'!$C$19</f>
        <v>7199.999999999998</v>
      </c>
      <c r="E38" s="40"/>
      <c r="F38" s="41"/>
      <c r="G38" s="41"/>
      <c r="H38" s="41"/>
      <c r="I38" s="41"/>
      <c r="J38" s="41"/>
      <c r="K38" s="41"/>
      <c r="L38" s="41"/>
      <c r="M38" s="41"/>
      <c r="N38" s="42"/>
      <c r="O38" s="33"/>
    </row>
    <row r="39" spans="1:15" ht="18" thickBot="1">
      <c r="A39" s="30"/>
      <c r="B39" s="46" t="s">
        <v>26</v>
      </c>
      <c r="C39" s="38">
        <v>18000</v>
      </c>
      <c r="D39" s="39">
        <f>C39*'Investment Planner'!$C$19</f>
        <v>7199.999999999998</v>
      </c>
      <c r="E39" s="40"/>
      <c r="F39" s="41"/>
      <c r="G39" s="41"/>
      <c r="H39" s="41"/>
      <c r="I39" s="41"/>
      <c r="J39" s="41"/>
      <c r="K39" s="41"/>
      <c r="L39" s="41"/>
      <c r="M39" s="41"/>
      <c r="N39" s="42"/>
      <c r="O39" s="33"/>
    </row>
    <row r="40" spans="1:15" ht="18" thickBot="1">
      <c r="A40" s="30"/>
      <c r="B40" s="46" t="s">
        <v>27</v>
      </c>
      <c r="C40" s="38">
        <v>18000</v>
      </c>
      <c r="D40" s="39">
        <f>C40*'Investment Planner'!$C$19</f>
        <v>7199.999999999998</v>
      </c>
      <c r="E40" s="40"/>
      <c r="F40" s="41"/>
      <c r="G40" s="41"/>
      <c r="H40" s="41"/>
      <c r="I40" s="41"/>
      <c r="J40" s="41"/>
      <c r="K40" s="41"/>
      <c r="L40" s="41"/>
      <c r="M40" s="41"/>
      <c r="N40" s="42"/>
      <c r="O40" s="33"/>
    </row>
    <row r="41" spans="1:15" ht="18" thickBot="1">
      <c r="A41" s="30"/>
      <c r="B41" s="46" t="s">
        <v>28</v>
      </c>
      <c r="C41" s="38">
        <v>18000</v>
      </c>
      <c r="D41" s="39">
        <f>C41*'Investment Planner'!$C$19</f>
        <v>7199.999999999998</v>
      </c>
      <c r="E41" s="40"/>
      <c r="F41" s="41"/>
      <c r="G41" s="41"/>
      <c r="H41" s="41"/>
      <c r="I41" s="41"/>
      <c r="J41" s="41"/>
      <c r="K41" s="41"/>
      <c r="L41" s="41"/>
      <c r="M41" s="41"/>
      <c r="N41" s="42"/>
      <c r="O41" s="33"/>
    </row>
    <row r="42" spans="1:15" ht="18" thickBot="1">
      <c r="A42" s="30"/>
      <c r="B42" s="119" t="s">
        <v>51</v>
      </c>
      <c r="C42" s="119"/>
      <c r="D42" s="53">
        <f>SUM(D30:D41)+D28</f>
        <v>117639.99999999997</v>
      </c>
      <c r="E42" s="40"/>
      <c r="F42" s="41"/>
      <c r="G42" s="41"/>
      <c r="H42" s="41"/>
      <c r="I42" s="41"/>
      <c r="J42" s="41"/>
      <c r="K42" s="41"/>
      <c r="L42" s="41"/>
      <c r="M42" s="41"/>
      <c r="N42" s="42"/>
      <c r="O42" s="33"/>
    </row>
    <row r="43" spans="1:15" ht="17.4" customHeight="1" thickBot="1">
      <c r="A43" s="30"/>
      <c r="B43" s="124" t="s">
        <v>13</v>
      </c>
      <c r="C43" s="125"/>
      <c r="D43" s="47">
        <f>D42*5%</f>
        <v>5881.999999999999</v>
      </c>
      <c r="E43" s="40"/>
      <c r="F43" s="41"/>
      <c r="G43" s="41"/>
      <c r="H43" s="41"/>
      <c r="I43" s="41"/>
      <c r="J43" s="41"/>
      <c r="K43" s="41"/>
      <c r="L43" s="41"/>
      <c r="M43" s="41"/>
      <c r="N43" s="42"/>
      <c r="O43" s="33"/>
    </row>
    <row r="44" spans="1:15" ht="18" thickBot="1">
      <c r="A44" s="30"/>
      <c r="B44" s="119" t="s">
        <v>14</v>
      </c>
      <c r="C44" s="119"/>
      <c r="D44" s="53">
        <f>SUM(D42+D43)</f>
        <v>123521.99999999997</v>
      </c>
      <c r="E44" s="40"/>
      <c r="F44" s="41"/>
      <c r="G44" s="41"/>
      <c r="H44" s="41"/>
      <c r="I44" s="41"/>
      <c r="J44" s="41"/>
      <c r="K44" s="41"/>
      <c r="L44" s="41"/>
      <c r="M44" s="41"/>
      <c r="N44" s="42"/>
      <c r="O44" s="33"/>
    </row>
    <row r="45" spans="1:15" ht="18" thickBot="1">
      <c r="A45" s="30"/>
      <c r="B45" s="120" t="s">
        <v>15</v>
      </c>
      <c r="C45" s="121"/>
      <c r="D45" s="49">
        <f>D43/D42</f>
        <v>0.05</v>
      </c>
      <c r="E45" s="40"/>
      <c r="F45" s="41"/>
      <c r="G45" s="41"/>
      <c r="H45" s="41"/>
      <c r="I45" s="41"/>
      <c r="J45" s="41"/>
      <c r="K45" s="41"/>
      <c r="L45" s="41"/>
      <c r="M45" s="41"/>
      <c r="N45" s="42"/>
      <c r="O45" s="33"/>
    </row>
    <row r="46" spans="1:15" ht="18" thickBot="1">
      <c r="A46" s="30"/>
      <c r="B46" s="116" t="s">
        <v>70</v>
      </c>
      <c r="C46" s="117"/>
      <c r="D46" s="118"/>
      <c r="E46" s="40"/>
      <c r="F46" s="41"/>
      <c r="G46" s="41"/>
      <c r="H46" s="41"/>
      <c r="I46" s="41"/>
      <c r="J46" s="41"/>
      <c r="K46" s="41"/>
      <c r="L46" s="41"/>
      <c r="M46" s="41"/>
      <c r="N46" s="42"/>
      <c r="O46" s="33"/>
    </row>
    <row r="47" spans="1:15" ht="18" thickBot="1">
      <c r="A47" s="30"/>
      <c r="B47" s="119" t="s">
        <v>14</v>
      </c>
      <c r="C47" s="119"/>
      <c r="D47" s="53">
        <f>D44</f>
        <v>123521.99999999997</v>
      </c>
      <c r="E47" s="40"/>
      <c r="F47" s="41"/>
      <c r="G47" s="41"/>
      <c r="H47" s="41"/>
      <c r="I47" s="41"/>
      <c r="J47" s="41"/>
      <c r="K47" s="41"/>
      <c r="L47" s="41"/>
      <c r="M47" s="41"/>
      <c r="N47" s="42"/>
      <c r="O47" s="33"/>
    </row>
    <row r="48" spans="1:15" ht="18" thickBot="1">
      <c r="A48" s="30"/>
      <c r="B48" s="119" t="s">
        <v>30</v>
      </c>
      <c r="C48" s="119"/>
      <c r="D48" s="47">
        <v>7800</v>
      </c>
      <c r="E48" s="40"/>
      <c r="F48" s="41"/>
      <c r="G48" s="41"/>
      <c r="H48" s="41"/>
      <c r="I48" s="41"/>
      <c r="J48" s="41"/>
      <c r="K48" s="41"/>
      <c r="L48" s="41"/>
      <c r="M48" s="41"/>
      <c r="N48" s="42"/>
      <c r="O48" s="33"/>
    </row>
    <row r="49" spans="1:15" ht="18" thickBot="1">
      <c r="A49" s="30"/>
      <c r="B49" s="119" t="s">
        <v>31</v>
      </c>
      <c r="C49" s="119"/>
      <c r="D49" s="53">
        <f>D47-D48</f>
        <v>115721.99999999997</v>
      </c>
      <c r="E49" s="40"/>
      <c r="F49" s="41"/>
      <c r="G49" s="41"/>
      <c r="H49" s="41"/>
      <c r="I49" s="41"/>
      <c r="J49" s="41"/>
      <c r="K49" s="41"/>
      <c r="L49" s="41"/>
      <c r="M49" s="41"/>
      <c r="N49" s="42"/>
      <c r="O49" s="33"/>
    </row>
    <row r="50" spans="1:15" ht="18" thickBot="1">
      <c r="A50" s="30"/>
      <c r="B50" s="48" t="s">
        <v>68</v>
      </c>
      <c r="C50" s="29">
        <f>H27</f>
        <v>2023</v>
      </c>
      <c r="D50" s="53">
        <f>SUM(C30:C41)</f>
        <v>192000</v>
      </c>
      <c r="E50" s="40"/>
      <c r="F50" s="41"/>
      <c r="G50" s="41"/>
      <c r="H50" s="41"/>
      <c r="I50" s="41"/>
      <c r="J50" s="41"/>
      <c r="K50" s="41"/>
      <c r="L50" s="41"/>
      <c r="M50" s="41"/>
      <c r="N50" s="42"/>
      <c r="O50" s="33"/>
    </row>
    <row r="51" spans="1:15" ht="18" thickBot="1">
      <c r="A51" s="30"/>
      <c r="B51" s="48" t="s">
        <v>51</v>
      </c>
      <c r="C51" s="29">
        <f>H27</f>
        <v>2023</v>
      </c>
      <c r="D51" s="53">
        <f>SUM(D30:D41)</f>
        <v>76799.99999999999</v>
      </c>
      <c r="E51" s="43"/>
      <c r="F51" s="44"/>
      <c r="G51" s="44"/>
      <c r="H51" s="44"/>
      <c r="I51" s="44"/>
      <c r="J51" s="44"/>
      <c r="K51" s="44"/>
      <c r="L51" s="44"/>
      <c r="M51" s="44"/>
      <c r="N51" s="45"/>
      <c r="O51" s="33"/>
    </row>
    <row r="52" spans="1:15" ht="16.5" customHeight="1" thickBot="1">
      <c r="A52" s="30"/>
      <c r="B52" s="165" t="s">
        <v>76</v>
      </c>
      <c r="C52" s="33"/>
      <c r="D52" s="165" t="s">
        <v>76</v>
      </c>
      <c r="E52" s="33"/>
      <c r="F52" s="165" t="s">
        <v>76</v>
      </c>
      <c r="G52" s="33"/>
      <c r="H52" s="33"/>
      <c r="I52" s="165" t="s">
        <v>76</v>
      </c>
      <c r="J52" s="33"/>
      <c r="K52" s="33"/>
      <c r="L52" s="165" t="s">
        <v>76</v>
      </c>
      <c r="M52" s="33"/>
      <c r="N52" s="33"/>
      <c r="O52" s="30"/>
    </row>
    <row r="53" spans="1:15" ht="18" thickBot="1">
      <c r="A53" s="30"/>
      <c r="B53" s="23"/>
      <c r="C53" s="24"/>
      <c r="D53" s="24"/>
      <c r="E53" s="25"/>
      <c r="F53" s="25"/>
      <c r="G53" s="26" t="s">
        <v>16</v>
      </c>
      <c r="H53" s="27">
        <f>H27+1</f>
        <v>2024</v>
      </c>
      <c r="I53" s="31"/>
      <c r="J53" s="31"/>
      <c r="K53" s="31"/>
      <c r="L53" s="31"/>
      <c r="M53" s="31"/>
      <c r="N53" s="32"/>
      <c r="O53" s="33"/>
    </row>
    <row r="54" spans="1:15" ht="18" thickBot="1">
      <c r="A54" s="30"/>
      <c r="B54" s="122" t="s">
        <v>29</v>
      </c>
      <c r="C54" s="122"/>
      <c r="D54" s="39">
        <f>D49</f>
        <v>115721.99999999997</v>
      </c>
      <c r="E54" s="34"/>
      <c r="F54" s="35"/>
      <c r="G54" s="35"/>
      <c r="H54" s="35"/>
      <c r="I54" s="35"/>
      <c r="J54" s="35"/>
      <c r="K54" s="35"/>
      <c r="L54" s="35"/>
      <c r="M54" s="35"/>
      <c r="N54" s="36"/>
      <c r="O54" s="33"/>
    </row>
    <row r="55" spans="1:15" ht="18" thickBot="1">
      <c r="A55" s="30"/>
      <c r="B55" s="20" t="s">
        <v>11</v>
      </c>
      <c r="C55" s="20" t="s">
        <v>12</v>
      </c>
      <c r="D55" s="20" t="s">
        <v>4</v>
      </c>
      <c r="E55" s="40"/>
      <c r="F55" s="41"/>
      <c r="G55" s="41"/>
      <c r="H55" s="41"/>
      <c r="I55" s="41"/>
      <c r="J55" s="41"/>
      <c r="K55" s="41"/>
      <c r="L55" s="41"/>
      <c r="M55" s="41"/>
      <c r="N55" s="42"/>
      <c r="O55" s="33"/>
    </row>
    <row r="56" spans="1:15" ht="18" thickBot="1">
      <c r="A56" s="30"/>
      <c r="B56" s="46" t="s">
        <v>17</v>
      </c>
      <c r="C56" s="38">
        <v>18000</v>
      </c>
      <c r="D56" s="39">
        <f>C56*'Investment Planner'!$C$19</f>
        <v>7199.999999999998</v>
      </c>
      <c r="E56" s="40"/>
      <c r="F56" s="41"/>
      <c r="G56" s="41"/>
      <c r="H56" s="41"/>
      <c r="I56" s="41"/>
      <c r="J56" s="41"/>
      <c r="K56" s="41"/>
      <c r="L56" s="41"/>
      <c r="M56" s="41"/>
      <c r="N56" s="42"/>
      <c r="O56" s="33"/>
    </row>
    <row r="57" spans="1:15" ht="18" thickBot="1">
      <c r="A57" s="30"/>
      <c r="B57" s="46" t="s">
        <v>18</v>
      </c>
      <c r="C57" s="38">
        <v>18000</v>
      </c>
      <c r="D57" s="39">
        <f>C57*'Investment Planner'!$C$19</f>
        <v>7199.999999999998</v>
      </c>
      <c r="E57" s="40"/>
      <c r="F57" s="41"/>
      <c r="G57" s="41"/>
      <c r="H57" s="41"/>
      <c r="I57" s="41"/>
      <c r="J57" s="41"/>
      <c r="K57" s="41"/>
      <c r="L57" s="41"/>
      <c r="M57" s="41"/>
      <c r="N57" s="42"/>
      <c r="O57" s="33"/>
    </row>
    <row r="58" spans="1:15" ht="18" thickBot="1">
      <c r="A58" s="30"/>
      <c r="B58" s="46" t="s">
        <v>19</v>
      </c>
      <c r="C58" s="38">
        <v>18000</v>
      </c>
      <c r="D58" s="39">
        <f>C58*'Investment Planner'!$C$19</f>
        <v>7199.999999999998</v>
      </c>
      <c r="E58" s="40"/>
      <c r="F58" s="41"/>
      <c r="G58" s="41"/>
      <c r="H58" s="41"/>
      <c r="I58" s="41"/>
      <c r="J58" s="41"/>
      <c r="K58" s="41"/>
      <c r="L58" s="41"/>
      <c r="M58" s="41"/>
      <c r="N58" s="42"/>
      <c r="O58" s="33"/>
    </row>
    <row r="59" spans="1:15" ht="18" thickBot="1">
      <c r="A59" s="30"/>
      <c r="B59" s="46" t="s">
        <v>20</v>
      </c>
      <c r="C59" s="38">
        <v>18000</v>
      </c>
      <c r="D59" s="39">
        <f>C59*'Investment Planner'!$C$19</f>
        <v>7199.999999999998</v>
      </c>
      <c r="E59" s="40"/>
      <c r="F59" s="41"/>
      <c r="G59" s="41"/>
      <c r="H59" s="41"/>
      <c r="I59" s="41"/>
      <c r="J59" s="41"/>
      <c r="K59" s="41"/>
      <c r="L59" s="41"/>
      <c r="M59" s="41"/>
      <c r="N59" s="42"/>
      <c r="O59" s="33"/>
    </row>
    <row r="60" spans="1:15" ht="18" thickBot="1">
      <c r="A60" s="30"/>
      <c r="B60" s="46" t="s">
        <v>21</v>
      </c>
      <c r="C60" s="38">
        <v>18000</v>
      </c>
      <c r="D60" s="39">
        <f>C60*'Investment Planner'!$C$19</f>
        <v>7199.999999999998</v>
      </c>
      <c r="E60" s="40"/>
      <c r="F60" s="41"/>
      <c r="G60" s="41"/>
      <c r="H60" s="41"/>
      <c r="I60" s="41"/>
      <c r="J60" s="41"/>
      <c r="K60" s="41"/>
      <c r="L60" s="41"/>
      <c r="M60" s="41"/>
      <c r="N60" s="42"/>
      <c r="O60" s="33"/>
    </row>
    <row r="61" spans="1:15" ht="18" thickBot="1">
      <c r="A61" s="30"/>
      <c r="B61" s="46" t="s">
        <v>22</v>
      </c>
      <c r="C61" s="38">
        <v>18000</v>
      </c>
      <c r="D61" s="39">
        <f>C61*'Investment Planner'!$C$19</f>
        <v>7199.999999999998</v>
      </c>
      <c r="E61" s="40"/>
      <c r="F61" s="41"/>
      <c r="G61" s="41"/>
      <c r="H61" s="41"/>
      <c r="I61" s="41"/>
      <c r="J61" s="41"/>
      <c r="K61" s="41"/>
      <c r="L61" s="41"/>
      <c r="M61" s="41"/>
      <c r="N61" s="42"/>
      <c r="O61" s="33"/>
    </row>
    <row r="62" spans="1:15" ht="18" thickBot="1">
      <c r="A62" s="30"/>
      <c r="B62" s="46" t="s">
        <v>23</v>
      </c>
      <c r="C62" s="38">
        <v>18000</v>
      </c>
      <c r="D62" s="39">
        <f>C62*'Investment Planner'!$C$19</f>
        <v>7199.999999999998</v>
      </c>
      <c r="E62" s="40"/>
      <c r="F62" s="41"/>
      <c r="G62" s="41"/>
      <c r="H62" s="41"/>
      <c r="I62" s="41"/>
      <c r="J62" s="41"/>
      <c r="K62" s="41"/>
      <c r="L62" s="41"/>
      <c r="M62" s="41"/>
      <c r="N62" s="42"/>
      <c r="O62" s="33"/>
    </row>
    <row r="63" spans="1:15" ht="18" thickBot="1">
      <c r="A63" s="30"/>
      <c r="B63" s="46" t="s">
        <v>24</v>
      </c>
      <c r="C63" s="38">
        <v>18000</v>
      </c>
      <c r="D63" s="39">
        <f>C63*'Investment Planner'!$C$19</f>
        <v>7199.999999999998</v>
      </c>
      <c r="E63" s="40"/>
      <c r="F63" s="41"/>
      <c r="G63" s="41"/>
      <c r="H63" s="41"/>
      <c r="I63" s="41"/>
      <c r="J63" s="41"/>
      <c r="K63" s="41"/>
      <c r="L63" s="41"/>
      <c r="M63" s="41"/>
      <c r="N63" s="42"/>
      <c r="O63" s="33"/>
    </row>
    <row r="64" spans="1:15" ht="18" thickBot="1">
      <c r="A64" s="30"/>
      <c r="B64" s="46" t="s">
        <v>25</v>
      </c>
      <c r="C64" s="38">
        <v>18000</v>
      </c>
      <c r="D64" s="39">
        <f>C64*'Investment Planner'!$C$19</f>
        <v>7199.999999999998</v>
      </c>
      <c r="E64" s="40"/>
      <c r="F64" s="41"/>
      <c r="G64" s="41"/>
      <c r="H64" s="41"/>
      <c r="I64" s="41"/>
      <c r="J64" s="41"/>
      <c r="K64" s="41"/>
      <c r="L64" s="41"/>
      <c r="M64" s="41"/>
      <c r="N64" s="42"/>
      <c r="O64" s="33"/>
    </row>
    <row r="65" spans="1:15" ht="18" thickBot="1">
      <c r="A65" s="30"/>
      <c r="B65" s="46" t="s">
        <v>26</v>
      </c>
      <c r="C65" s="38">
        <v>18000</v>
      </c>
      <c r="D65" s="39">
        <f>C65*'Investment Planner'!$C$19</f>
        <v>7199.999999999998</v>
      </c>
      <c r="E65" s="40"/>
      <c r="F65" s="41"/>
      <c r="G65" s="41"/>
      <c r="H65" s="41"/>
      <c r="I65" s="41"/>
      <c r="J65" s="41"/>
      <c r="K65" s="41"/>
      <c r="L65" s="41"/>
      <c r="M65" s="41"/>
      <c r="N65" s="42"/>
      <c r="O65" s="33"/>
    </row>
    <row r="66" spans="1:15" ht="18" thickBot="1">
      <c r="A66" s="30"/>
      <c r="B66" s="46" t="s">
        <v>27</v>
      </c>
      <c r="C66" s="38">
        <v>18000</v>
      </c>
      <c r="D66" s="39">
        <f>C66*'Investment Planner'!$C$19</f>
        <v>7199.999999999998</v>
      </c>
      <c r="E66" s="40"/>
      <c r="F66" s="41"/>
      <c r="G66" s="41"/>
      <c r="H66" s="41"/>
      <c r="I66" s="41"/>
      <c r="J66" s="41"/>
      <c r="K66" s="41"/>
      <c r="L66" s="41"/>
      <c r="M66" s="41"/>
      <c r="N66" s="42"/>
      <c r="O66" s="33"/>
    </row>
    <row r="67" spans="1:15" ht="18" thickBot="1">
      <c r="A67" s="30"/>
      <c r="B67" s="46" t="s">
        <v>28</v>
      </c>
      <c r="C67" s="38">
        <v>18000</v>
      </c>
      <c r="D67" s="39">
        <f>C67*'Investment Planner'!$C$19</f>
        <v>7199.999999999998</v>
      </c>
      <c r="E67" s="40"/>
      <c r="F67" s="41"/>
      <c r="G67" s="41"/>
      <c r="H67" s="41"/>
      <c r="I67" s="41"/>
      <c r="J67" s="41"/>
      <c r="K67" s="41"/>
      <c r="L67" s="41"/>
      <c r="M67" s="41"/>
      <c r="N67" s="42"/>
      <c r="O67" s="33"/>
    </row>
    <row r="68" spans="1:15" ht="18" thickBot="1">
      <c r="A68" s="30"/>
      <c r="B68" s="119" t="s">
        <v>51</v>
      </c>
      <c r="C68" s="119"/>
      <c r="D68" s="39">
        <f>SUM(D56:D67)+D54</f>
        <v>202121.99999999994</v>
      </c>
      <c r="E68" s="40"/>
      <c r="F68" s="41"/>
      <c r="G68" s="41"/>
      <c r="H68" s="41"/>
      <c r="I68" s="41"/>
      <c r="J68" s="41"/>
      <c r="K68" s="41"/>
      <c r="L68" s="41"/>
      <c r="M68" s="41"/>
      <c r="N68" s="42"/>
      <c r="O68" s="33"/>
    </row>
    <row r="69" spans="1:15" ht="19.5" customHeight="1" thickBot="1">
      <c r="A69" s="30"/>
      <c r="B69" s="126" t="s">
        <v>13</v>
      </c>
      <c r="C69" s="126"/>
      <c r="D69" s="38">
        <f>D68*8%</f>
        <v>16169.759999999997</v>
      </c>
      <c r="E69" s="40"/>
      <c r="F69" s="41"/>
      <c r="G69" s="41"/>
      <c r="H69" s="41"/>
      <c r="I69" s="41"/>
      <c r="J69" s="41"/>
      <c r="K69" s="41"/>
      <c r="L69" s="41"/>
      <c r="M69" s="41"/>
      <c r="N69" s="42"/>
      <c r="O69" s="33"/>
    </row>
    <row r="70" spans="1:15" ht="18" thickBot="1">
      <c r="A70" s="30"/>
      <c r="B70" s="119" t="s">
        <v>14</v>
      </c>
      <c r="C70" s="119"/>
      <c r="D70" s="39">
        <f>SUM(D68+D69)</f>
        <v>218291.75999999995</v>
      </c>
      <c r="E70" s="40"/>
      <c r="F70" s="41"/>
      <c r="G70" s="41"/>
      <c r="H70" s="41"/>
      <c r="I70" s="41"/>
      <c r="J70" s="41"/>
      <c r="K70" s="41"/>
      <c r="L70" s="41"/>
      <c r="M70" s="41"/>
      <c r="N70" s="42"/>
      <c r="O70" s="33"/>
    </row>
    <row r="71" spans="1:15" ht="18" thickBot="1">
      <c r="A71" s="30"/>
      <c r="B71" s="119" t="s">
        <v>15</v>
      </c>
      <c r="C71" s="119"/>
      <c r="D71" s="49">
        <f>D69/D68</f>
        <v>0.08</v>
      </c>
      <c r="E71" s="40"/>
      <c r="F71" s="41"/>
      <c r="G71" s="41"/>
      <c r="H71" s="41"/>
      <c r="I71" s="41"/>
      <c r="J71" s="41"/>
      <c r="K71" s="41"/>
      <c r="L71" s="41"/>
      <c r="M71" s="41"/>
      <c r="N71" s="42"/>
      <c r="O71" s="33"/>
    </row>
    <row r="72" spans="1:15" ht="18" thickBot="1">
      <c r="A72" s="30"/>
      <c r="B72" s="116" t="s">
        <v>70</v>
      </c>
      <c r="C72" s="117"/>
      <c r="D72" s="118"/>
      <c r="E72" s="40"/>
      <c r="F72" s="41"/>
      <c r="G72" s="41"/>
      <c r="H72" s="41"/>
      <c r="I72" s="41"/>
      <c r="J72" s="41"/>
      <c r="K72" s="41"/>
      <c r="L72" s="41"/>
      <c r="M72" s="41"/>
      <c r="N72" s="42"/>
      <c r="O72" s="33"/>
    </row>
    <row r="73" spans="1:15" ht="18" thickBot="1">
      <c r="A73" s="30"/>
      <c r="B73" s="119" t="s">
        <v>14</v>
      </c>
      <c r="C73" s="119"/>
      <c r="D73" s="39">
        <f>D70</f>
        <v>218291.75999999995</v>
      </c>
      <c r="E73" s="40"/>
      <c r="F73" s="41"/>
      <c r="G73" s="41"/>
      <c r="H73" s="41"/>
      <c r="I73" s="41"/>
      <c r="J73" s="41"/>
      <c r="K73" s="41"/>
      <c r="L73" s="41"/>
      <c r="M73" s="41"/>
      <c r="N73" s="42"/>
      <c r="O73" s="33"/>
    </row>
    <row r="74" spans="1:15" ht="18" thickBot="1">
      <c r="A74" s="30"/>
      <c r="B74" s="119" t="s">
        <v>30</v>
      </c>
      <c r="C74" s="119"/>
      <c r="D74" s="38">
        <v>0</v>
      </c>
      <c r="E74" s="40"/>
      <c r="F74" s="41"/>
      <c r="G74" s="41"/>
      <c r="H74" s="41"/>
      <c r="I74" s="41"/>
      <c r="J74" s="41"/>
      <c r="K74" s="41"/>
      <c r="L74" s="41"/>
      <c r="M74" s="41"/>
      <c r="N74" s="42"/>
      <c r="O74" s="33"/>
    </row>
    <row r="75" spans="1:15" ht="18" thickBot="1">
      <c r="A75" s="30"/>
      <c r="B75" s="119" t="s">
        <v>31</v>
      </c>
      <c r="C75" s="119"/>
      <c r="D75" s="39">
        <f>D73-D74</f>
        <v>218291.75999999995</v>
      </c>
      <c r="E75" s="40"/>
      <c r="F75" s="41"/>
      <c r="G75" s="41"/>
      <c r="H75" s="41"/>
      <c r="I75" s="41"/>
      <c r="J75" s="41"/>
      <c r="K75" s="41"/>
      <c r="L75" s="41"/>
      <c r="M75" s="41"/>
      <c r="N75" s="42"/>
      <c r="O75" s="33"/>
    </row>
    <row r="76" spans="1:15" ht="18" thickBot="1">
      <c r="A76" s="30"/>
      <c r="B76" s="48" t="s">
        <v>68</v>
      </c>
      <c r="C76" s="29">
        <f>H53</f>
        <v>2024</v>
      </c>
      <c r="D76" s="39">
        <f>SUM(C56:C67)</f>
        <v>216000</v>
      </c>
      <c r="E76" s="40"/>
      <c r="F76" s="41"/>
      <c r="G76" s="41"/>
      <c r="H76" s="41"/>
      <c r="I76" s="41"/>
      <c r="J76" s="41"/>
      <c r="K76" s="41"/>
      <c r="L76" s="41"/>
      <c r="M76" s="41"/>
      <c r="N76" s="42"/>
      <c r="O76" s="33"/>
    </row>
    <row r="77" spans="1:15" ht="18" thickBot="1">
      <c r="A77" s="30"/>
      <c r="B77" s="48" t="s">
        <v>51</v>
      </c>
      <c r="C77" s="29">
        <f>H53</f>
        <v>2024</v>
      </c>
      <c r="D77" s="39">
        <f>SUM(D56:D67)</f>
        <v>86399.99999999999</v>
      </c>
      <c r="E77" s="43"/>
      <c r="F77" s="44"/>
      <c r="G77" s="44"/>
      <c r="H77" s="44"/>
      <c r="I77" s="44"/>
      <c r="J77" s="44"/>
      <c r="K77" s="44"/>
      <c r="L77" s="44"/>
      <c r="M77" s="44"/>
      <c r="N77" s="45"/>
      <c r="O77" s="33"/>
    </row>
    <row r="78" spans="1:15" ht="16.5" customHeight="1" thickBot="1">
      <c r="A78" s="30"/>
      <c r="B78" s="165" t="s">
        <v>76</v>
      </c>
      <c r="C78" s="33"/>
      <c r="D78" s="165" t="s">
        <v>76</v>
      </c>
      <c r="E78" s="33"/>
      <c r="F78" s="165" t="s">
        <v>76</v>
      </c>
      <c r="G78" s="33"/>
      <c r="H78" s="33"/>
      <c r="I78" s="165" t="s">
        <v>76</v>
      </c>
      <c r="J78" s="33"/>
      <c r="K78" s="33"/>
      <c r="L78" s="165" t="s">
        <v>76</v>
      </c>
      <c r="M78" s="33"/>
      <c r="N78" s="33"/>
      <c r="O78" s="30"/>
    </row>
    <row r="79" spans="1:15" ht="18" thickBot="1">
      <c r="A79" s="30"/>
      <c r="B79" s="23"/>
      <c r="C79" s="24"/>
      <c r="D79" s="24"/>
      <c r="E79" s="25"/>
      <c r="F79" s="25"/>
      <c r="G79" s="26" t="s">
        <v>16</v>
      </c>
      <c r="H79" s="27">
        <f>H53+1</f>
        <v>2025</v>
      </c>
      <c r="I79" s="31"/>
      <c r="J79" s="31"/>
      <c r="K79" s="31"/>
      <c r="L79" s="31"/>
      <c r="M79" s="31"/>
      <c r="N79" s="32"/>
      <c r="O79" s="33"/>
    </row>
    <row r="80" spans="1:15" ht="18" thickBot="1">
      <c r="A80" s="30"/>
      <c r="B80" s="122" t="s">
        <v>29</v>
      </c>
      <c r="C80" s="122"/>
      <c r="D80" s="39">
        <f>D75</f>
        <v>218291.75999999995</v>
      </c>
      <c r="E80" s="34"/>
      <c r="F80" s="35"/>
      <c r="G80" s="35"/>
      <c r="H80" s="35"/>
      <c r="I80" s="35"/>
      <c r="J80" s="35"/>
      <c r="K80" s="35"/>
      <c r="L80" s="35"/>
      <c r="M80" s="35"/>
      <c r="N80" s="36"/>
      <c r="O80" s="33"/>
    </row>
    <row r="81" spans="1:15" ht="18" thickBot="1">
      <c r="A81" s="30"/>
      <c r="B81" s="20" t="s">
        <v>11</v>
      </c>
      <c r="C81" s="20" t="s">
        <v>12</v>
      </c>
      <c r="D81" s="20" t="s">
        <v>4</v>
      </c>
      <c r="E81" s="40"/>
      <c r="F81" s="41"/>
      <c r="G81" s="41"/>
      <c r="H81" s="41"/>
      <c r="I81" s="41"/>
      <c r="J81" s="41"/>
      <c r="K81" s="41"/>
      <c r="L81" s="41"/>
      <c r="M81" s="41"/>
      <c r="N81" s="42"/>
      <c r="O81" s="33"/>
    </row>
    <row r="82" spans="1:15" ht="18" thickBot="1">
      <c r="A82" s="30"/>
      <c r="B82" s="46" t="s">
        <v>17</v>
      </c>
      <c r="C82" s="47">
        <v>22000</v>
      </c>
      <c r="D82" s="39">
        <f>C82*'Investment Planner'!$C$19</f>
        <v>8799.999999999998</v>
      </c>
      <c r="E82" s="40"/>
      <c r="F82" s="41"/>
      <c r="G82" s="41"/>
      <c r="H82" s="41"/>
      <c r="I82" s="41"/>
      <c r="J82" s="41"/>
      <c r="K82" s="41"/>
      <c r="L82" s="41"/>
      <c r="M82" s="41"/>
      <c r="N82" s="42"/>
      <c r="O82" s="33"/>
    </row>
    <row r="83" spans="1:15" ht="18" thickBot="1">
      <c r="A83" s="30"/>
      <c r="B83" s="46" t="s">
        <v>18</v>
      </c>
      <c r="C83" s="47">
        <v>22000</v>
      </c>
      <c r="D83" s="39">
        <f>C83*'Investment Planner'!$C$19</f>
        <v>8799.999999999998</v>
      </c>
      <c r="E83" s="40"/>
      <c r="F83" s="41"/>
      <c r="G83" s="41"/>
      <c r="H83" s="41"/>
      <c r="I83" s="41"/>
      <c r="J83" s="41"/>
      <c r="K83" s="41"/>
      <c r="L83" s="41"/>
      <c r="M83" s="41"/>
      <c r="N83" s="42"/>
      <c r="O83" s="33"/>
    </row>
    <row r="84" spans="1:15" ht="18" thickBot="1">
      <c r="A84" s="30"/>
      <c r="B84" s="46" t="s">
        <v>19</v>
      </c>
      <c r="C84" s="47">
        <v>22000</v>
      </c>
      <c r="D84" s="39">
        <f>C84*'Investment Planner'!$C$19</f>
        <v>8799.999999999998</v>
      </c>
      <c r="E84" s="40"/>
      <c r="F84" s="41"/>
      <c r="G84" s="41"/>
      <c r="H84" s="41"/>
      <c r="I84" s="41"/>
      <c r="J84" s="41"/>
      <c r="K84" s="41"/>
      <c r="L84" s="41"/>
      <c r="M84" s="41"/>
      <c r="N84" s="42"/>
      <c r="O84" s="33"/>
    </row>
    <row r="85" spans="1:15" ht="18" thickBot="1">
      <c r="A85" s="30"/>
      <c r="B85" s="46" t="s">
        <v>20</v>
      </c>
      <c r="C85" s="47">
        <v>22000</v>
      </c>
      <c r="D85" s="39">
        <f>C85*'Investment Planner'!$C$19</f>
        <v>8799.999999999998</v>
      </c>
      <c r="E85" s="40"/>
      <c r="F85" s="41"/>
      <c r="G85" s="41"/>
      <c r="H85" s="41"/>
      <c r="I85" s="41"/>
      <c r="J85" s="41"/>
      <c r="K85" s="41"/>
      <c r="L85" s="41"/>
      <c r="M85" s="41"/>
      <c r="N85" s="42"/>
      <c r="O85" s="33"/>
    </row>
    <row r="86" spans="1:15" ht="18" thickBot="1">
      <c r="A86" s="30"/>
      <c r="B86" s="46" t="s">
        <v>21</v>
      </c>
      <c r="C86" s="47">
        <v>22000</v>
      </c>
      <c r="D86" s="39">
        <f>C86*'Investment Planner'!$C$19</f>
        <v>8799.999999999998</v>
      </c>
      <c r="E86" s="40"/>
      <c r="F86" s="41"/>
      <c r="G86" s="41"/>
      <c r="H86" s="41"/>
      <c r="I86" s="41"/>
      <c r="J86" s="41"/>
      <c r="K86" s="41"/>
      <c r="L86" s="41"/>
      <c r="M86" s="41"/>
      <c r="N86" s="42"/>
      <c r="O86" s="33"/>
    </row>
    <row r="87" spans="1:15" ht="18" thickBot="1">
      <c r="A87" s="30"/>
      <c r="B87" s="46" t="s">
        <v>22</v>
      </c>
      <c r="C87" s="47">
        <v>22000</v>
      </c>
      <c r="D87" s="39">
        <f>C87*'Investment Planner'!$C$19</f>
        <v>8799.999999999998</v>
      </c>
      <c r="E87" s="40"/>
      <c r="F87" s="41"/>
      <c r="G87" s="41"/>
      <c r="H87" s="41"/>
      <c r="I87" s="41"/>
      <c r="J87" s="41"/>
      <c r="K87" s="41"/>
      <c r="L87" s="41"/>
      <c r="M87" s="41"/>
      <c r="N87" s="42"/>
      <c r="O87" s="33"/>
    </row>
    <row r="88" spans="1:15" ht="18" thickBot="1">
      <c r="A88" s="30"/>
      <c r="B88" s="46" t="s">
        <v>23</v>
      </c>
      <c r="C88" s="47">
        <v>22000</v>
      </c>
      <c r="D88" s="39">
        <f>C88*'Investment Planner'!$C$19</f>
        <v>8799.999999999998</v>
      </c>
      <c r="E88" s="40"/>
      <c r="F88" s="41"/>
      <c r="G88" s="41"/>
      <c r="H88" s="41"/>
      <c r="I88" s="41"/>
      <c r="J88" s="41"/>
      <c r="K88" s="41"/>
      <c r="L88" s="41"/>
      <c r="M88" s="41"/>
      <c r="N88" s="42"/>
      <c r="O88" s="33"/>
    </row>
    <row r="89" spans="1:15" ht="18" thickBot="1">
      <c r="A89" s="30"/>
      <c r="B89" s="46" t="s">
        <v>24</v>
      </c>
      <c r="C89" s="47">
        <v>22000</v>
      </c>
      <c r="D89" s="39">
        <f>C89*'Investment Planner'!$C$19</f>
        <v>8799.999999999998</v>
      </c>
      <c r="E89" s="40"/>
      <c r="F89" s="41"/>
      <c r="G89" s="41"/>
      <c r="H89" s="41"/>
      <c r="I89" s="41"/>
      <c r="J89" s="41"/>
      <c r="K89" s="41"/>
      <c r="L89" s="41"/>
      <c r="M89" s="41"/>
      <c r="N89" s="42"/>
      <c r="O89" s="33"/>
    </row>
    <row r="90" spans="1:15" ht="18" thickBot="1">
      <c r="A90" s="30"/>
      <c r="B90" s="46" t="s">
        <v>25</v>
      </c>
      <c r="C90" s="47">
        <v>22000</v>
      </c>
      <c r="D90" s="39">
        <f>C90*'Investment Planner'!$C$19</f>
        <v>8799.999999999998</v>
      </c>
      <c r="E90" s="40"/>
      <c r="F90" s="41"/>
      <c r="G90" s="41"/>
      <c r="H90" s="41"/>
      <c r="I90" s="41"/>
      <c r="J90" s="41"/>
      <c r="K90" s="41"/>
      <c r="L90" s="41"/>
      <c r="M90" s="41"/>
      <c r="N90" s="42"/>
      <c r="O90" s="33"/>
    </row>
    <row r="91" spans="1:15" ht="18" thickBot="1">
      <c r="A91" s="30"/>
      <c r="B91" s="46" t="s">
        <v>26</v>
      </c>
      <c r="C91" s="47">
        <v>22000</v>
      </c>
      <c r="D91" s="39">
        <f>C91*'Investment Planner'!$C$19</f>
        <v>8799.999999999998</v>
      </c>
      <c r="E91" s="40"/>
      <c r="F91" s="41"/>
      <c r="G91" s="41"/>
      <c r="H91" s="41"/>
      <c r="I91" s="41"/>
      <c r="J91" s="41"/>
      <c r="K91" s="41"/>
      <c r="L91" s="41"/>
      <c r="M91" s="41"/>
      <c r="N91" s="42"/>
      <c r="O91" s="33"/>
    </row>
    <row r="92" spans="1:15" ht="18" thickBot="1">
      <c r="A92" s="30"/>
      <c r="B92" s="46" t="s">
        <v>27</v>
      </c>
      <c r="C92" s="47">
        <v>22000</v>
      </c>
      <c r="D92" s="39">
        <f>C92*'Investment Planner'!$C$19</f>
        <v>8799.999999999998</v>
      </c>
      <c r="E92" s="40"/>
      <c r="F92" s="41"/>
      <c r="G92" s="41"/>
      <c r="H92" s="41"/>
      <c r="I92" s="41"/>
      <c r="J92" s="41"/>
      <c r="K92" s="41"/>
      <c r="L92" s="41"/>
      <c r="M92" s="41"/>
      <c r="N92" s="42"/>
      <c r="O92" s="33"/>
    </row>
    <row r="93" spans="1:15" ht="18" thickBot="1">
      <c r="A93" s="30"/>
      <c r="B93" s="46" t="s">
        <v>28</v>
      </c>
      <c r="C93" s="47">
        <v>22000</v>
      </c>
      <c r="D93" s="39">
        <f>C93*'Investment Planner'!$C$19</f>
        <v>8799.999999999998</v>
      </c>
      <c r="E93" s="40"/>
      <c r="F93" s="41"/>
      <c r="G93" s="41"/>
      <c r="H93" s="41"/>
      <c r="I93" s="41"/>
      <c r="J93" s="41"/>
      <c r="K93" s="41"/>
      <c r="L93" s="41"/>
      <c r="M93" s="41"/>
      <c r="N93" s="42"/>
      <c r="O93" s="33"/>
    </row>
    <row r="94" spans="1:15" ht="18" thickBot="1">
      <c r="A94" s="30"/>
      <c r="B94" s="119" t="s">
        <v>51</v>
      </c>
      <c r="C94" s="119"/>
      <c r="D94" s="39">
        <f>SUM(D82:D93)+D80</f>
        <v>323891.75999999995</v>
      </c>
      <c r="E94" s="40"/>
      <c r="F94" s="41"/>
      <c r="G94" s="41"/>
      <c r="H94" s="41"/>
      <c r="I94" s="41"/>
      <c r="J94" s="41"/>
      <c r="K94" s="41"/>
      <c r="L94" s="41"/>
      <c r="M94" s="41"/>
      <c r="N94" s="42"/>
      <c r="O94" s="33"/>
    </row>
    <row r="95" spans="1:15" ht="19.5" customHeight="1" thickBot="1">
      <c r="A95" s="30"/>
      <c r="B95" s="124" t="s">
        <v>13</v>
      </c>
      <c r="C95" s="125"/>
      <c r="D95" s="38">
        <f>D94*8%</f>
        <v>25911.340799999998</v>
      </c>
      <c r="E95" s="40"/>
      <c r="F95" s="41"/>
      <c r="G95" s="41"/>
      <c r="H95" s="41"/>
      <c r="I95" s="41"/>
      <c r="J95" s="41"/>
      <c r="K95" s="41"/>
      <c r="L95" s="41"/>
      <c r="M95" s="41"/>
      <c r="N95" s="42"/>
      <c r="O95" s="33"/>
    </row>
    <row r="96" spans="1:15" ht="18" thickBot="1">
      <c r="A96" s="30"/>
      <c r="B96" s="119" t="s">
        <v>14</v>
      </c>
      <c r="C96" s="119"/>
      <c r="D96" s="39">
        <f>SUM(D94+D95)</f>
        <v>349803.10079999996</v>
      </c>
      <c r="E96" s="40"/>
      <c r="F96" s="41"/>
      <c r="G96" s="41"/>
      <c r="H96" s="41"/>
      <c r="I96" s="41"/>
      <c r="J96" s="41"/>
      <c r="K96" s="41"/>
      <c r="L96" s="41"/>
      <c r="M96" s="41"/>
      <c r="N96" s="42"/>
      <c r="O96" s="33"/>
    </row>
    <row r="97" spans="1:15" ht="18" thickBot="1">
      <c r="A97" s="30"/>
      <c r="B97" s="119" t="s">
        <v>15</v>
      </c>
      <c r="C97" s="119"/>
      <c r="D97" s="49">
        <f>D95/D94</f>
        <v>0.08</v>
      </c>
      <c r="E97" s="40"/>
      <c r="F97" s="41"/>
      <c r="G97" s="41"/>
      <c r="H97" s="41"/>
      <c r="I97" s="41"/>
      <c r="J97" s="41"/>
      <c r="K97" s="41"/>
      <c r="L97" s="41"/>
      <c r="M97" s="41"/>
      <c r="N97" s="42"/>
      <c r="O97" s="33"/>
    </row>
    <row r="98" spans="1:15" ht="18" thickBot="1">
      <c r="A98" s="30"/>
      <c r="B98" s="116" t="s">
        <v>70</v>
      </c>
      <c r="C98" s="117"/>
      <c r="D98" s="118"/>
      <c r="E98" s="40"/>
      <c r="F98" s="41"/>
      <c r="G98" s="41"/>
      <c r="H98" s="41"/>
      <c r="I98" s="41"/>
      <c r="J98" s="41"/>
      <c r="K98" s="41"/>
      <c r="L98" s="41"/>
      <c r="M98" s="41"/>
      <c r="N98" s="42"/>
      <c r="O98" s="33"/>
    </row>
    <row r="99" spans="1:15" ht="18" thickBot="1">
      <c r="A99" s="30"/>
      <c r="B99" s="119" t="s">
        <v>14</v>
      </c>
      <c r="C99" s="119"/>
      <c r="D99" s="39">
        <f>D96</f>
        <v>349803.10079999996</v>
      </c>
      <c r="E99" s="40"/>
      <c r="F99" s="41"/>
      <c r="G99" s="41"/>
      <c r="H99" s="41"/>
      <c r="I99" s="41"/>
      <c r="J99" s="41"/>
      <c r="K99" s="41"/>
      <c r="L99" s="41"/>
      <c r="M99" s="41"/>
      <c r="N99" s="42"/>
      <c r="O99" s="33"/>
    </row>
    <row r="100" spans="1:15" ht="18" thickBot="1">
      <c r="A100" s="30"/>
      <c r="B100" s="119" t="s">
        <v>30</v>
      </c>
      <c r="C100" s="119"/>
      <c r="D100" s="38">
        <v>50000</v>
      </c>
      <c r="E100" s="40"/>
      <c r="F100" s="41"/>
      <c r="G100" s="41"/>
      <c r="H100" s="41"/>
      <c r="I100" s="41"/>
      <c r="J100" s="41"/>
      <c r="K100" s="41"/>
      <c r="L100" s="41"/>
      <c r="M100" s="41"/>
      <c r="N100" s="42"/>
      <c r="O100" s="33"/>
    </row>
    <row r="101" spans="1:15" ht="18" thickBot="1">
      <c r="A101" s="30"/>
      <c r="B101" s="119" t="s">
        <v>31</v>
      </c>
      <c r="C101" s="119"/>
      <c r="D101" s="39">
        <f>D99-D100</f>
        <v>299803.10079999996</v>
      </c>
      <c r="E101" s="40"/>
      <c r="F101" s="41"/>
      <c r="G101" s="41"/>
      <c r="H101" s="41"/>
      <c r="I101" s="41"/>
      <c r="J101" s="41"/>
      <c r="K101" s="41"/>
      <c r="L101" s="41"/>
      <c r="M101" s="41"/>
      <c r="N101" s="42"/>
      <c r="O101" s="33"/>
    </row>
    <row r="102" spans="1:15" ht="18" thickBot="1">
      <c r="A102" s="30"/>
      <c r="B102" s="48" t="s">
        <v>68</v>
      </c>
      <c r="C102" s="29">
        <f>H79</f>
        <v>2025</v>
      </c>
      <c r="D102" s="39">
        <f>SUM(C82:C93)</f>
        <v>264000</v>
      </c>
      <c r="E102" s="40"/>
      <c r="F102" s="41"/>
      <c r="G102" s="41"/>
      <c r="H102" s="41"/>
      <c r="I102" s="41"/>
      <c r="J102" s="41"/>
      <c r="K102" s="41"/>
      <c r="L102" s="41"/>
      <c r="M102" s="41"/>
      <c r="N102" s="42"/>
      <c r="O102" s="33"/>
    </row>
    <row r="103" spans="1:15" ht="18" thickBot="1">
      <c r="A103" s="30"/>
      <c r="B103" s="48" t="s">
        <v>51</v>
      </c>
      <c r="C103" s="29">
        <f>+H79</f>
        <v>2025</v>
      </c>
      <c r="D103" s="39">
        <f>SUM(D82:D93)</f>
        <v>105599.99999999999</v>
      </c>
      <c r="E103" s="43"/>
      <c r="F103" s="44"/>
      <c r="G103" s="44"/>
      <c r="H103" s="44"/>
      <c r="I103" s="44"/>
      <c r="J103" s="44"/>
      <c r="K103" s="44"/>
      <c r="L103" s="44"/>
      <c r="M103" s="44"/>
      <c r="N103" s="45"/>
      <c r="O103" s="33"/>
    </row>
    <row r="104" spans="1:15" ht="16.5" customHeight="1" thickBot="1">
      <c r="A104" s="30"/>
      <c r="B104" s="165" t="s">
        <v>76</v>
      </c>
      <c r="C104" s="33"/>
      <c r="D104" s="165" t="s">
        <v>76</v>
      </c>
      <c r="E104" s="33"/>
      <c r="F104" s="165" t="s">
        <v>76</v>
      </c>
      <c r="G104" s="33"/>
      <c r="H104" s="33"/>
      <c r="I104" s="165" t="s">
        <v>76</v>
      </c>
      <c r="J104" s="33"/>
      <c r="K104" s="33"/>
      <c r="L104" s="165" t="s">
        <v>76</v>
      </c>
      <c r="M104" s="33"/>
      <c r="N104" s="33"/>
      <c r="O104" s="30"/>
    </row>
    <row r="105" spans="1:15" ht="18" thickBot="1">
      <c r="A105" s="30"/>
      <c r="B105" s="23"/>
      <c r="C105" s="24"/>
      <c r="D105" s="24"/>
      <c r="E105" s="25"/>
      <c r="F105" s="25"/>
      <c r="G105" s="26" t="s">
        <v>16</v>
      </c>
      <c r="H105" s="27">
        <f>H79+1</f>
        <v>2026</v>
      </c>
      <c r="I105" s="31"/>
      <c r="J105" s="31"/>
      <c r="K105" s="31"/>
      <c r="L105" s="31"/>
      <c r="M105" s="31"/>
      <c r="N105" s="32"/>
      <c r="O105" s="33"/>
    </row>
    <row r="106" spans="1:15" ht="18" thickBot="1">
      <c r="A106" s="30"/>
      <c r="B106" s="120" t="s">
        <v>29</v>
      </c>
      <c r="C106" s="127"/>
      <c r="D106" s="55">
        <f>D101</f>
        <v>299803.10079999996</v>
      </c>
      <c r="E106" s="34"/>
      <c r="F106" s="35"/>
      <c r="G106" s="35"/>
      <c r="H106" s="35"/>
      <c r="I106" s="35"/>
      <c r="J106" s="35"/>
      <c r="K106" s="35"/>
      <c r="L106" s="35"/>
      <c r="M106" s="35"/>
      <c r="N106" s="36"/>
      <c r="O106" s="33"/>
    </row>
    <row r="107" spans="1:15" ht="18" thickBot="1">
      <c r="A107" s="30"/>
      <c r="B107" s="56" t="s">
        <v>11</v>
      </c>
      <c r="C107" s="28" t="s">
        <v>12</v>
      </c>
      <c r="D107" s="57" t="s">
        <v>4</v>
      </c>
      <c r="E107" s="40"/>
      <c r="F107" s="41"/>
      <c r="G107" s="41"/>
      <c r="H107" s="41"/>
      <c r="I107" s="41"/>
      <c r="J107" s="41"/>
      <c r="K107" s="41"/>
      <c r="L107" s="41"/>
      <c r="M107" s="41"/>
      <c r="N107" s="42"/>
      <c r="O107" s="33"/>
    </row>
    <row r="108" spans="1:15" ht="18" thickBot="1">
      <c r="A108" s="30"/>
      <c r="B108" s="46" t="s">
        <v>17</v>
      </c>
      <c r="C108" s="47">
        <v>25000</v>
      </c>
      <c r="D108" s="39">
        <f>C108*'Investment Planner'!$C$19</f>
        <v>9999.999999999998</v>
      </c>
      <c r="E108" s="40"/>
      <c r="F108" s="41"/>
      <c r="G108" s="41"/>
      <c r="H108" s="41"/>
      <c r="I108" s="41"/>
      <c r="J108" s="41"/>
      <c r="K108" s="41"/>
      <c r="L108" s="41"/>
      <c r="M108" s="41"/>
      <c r="N108" s="42"/>
      <c r="O108" s="33"/>
    </row>
    <row r="109" spans="1:15" ht="18" thickBot="1">
      <c r="A109" s="30"/>
      <c r="B109" s="46" t="s">
        <v>18</v>
      </c>
      <c r="C109" s="47">
        <v>25000</v>
      </c>
      <c r="D109" s="39">
        <f>C109*'Investment Planner'!$C$19</f>
        <v>9999.999999999998</v>
      </c>
      <c r="E109" s="40"/>
      <c r="F109" s="41"/>
      <c r="G109" s="41"/>
      <c r="H109" s="41"/>
      <c r="I109" s="41"/>
      <c r="J109" s="41"/>
      <c r="K109" s="41"/>
      <c r="L109" s="41"/>
      <c r="M109" s="41"/>
      <c r="N109" s="42"/>
      <c r="O109" s="33"/>
    </row>
    <row r="110" spans="1:15" ht="18" thickBot="1">
      <c r="A110" s="30"/>
      <c r="B110" s="46" t="s">
        <v>19</v>
      </c>
      <c r="C110" s="47">
        <v>25000</v>
      </c>
      <c r="D110" s="39">
        <f>C110*'Investment Planner'!$C$19</f>
        <v>9999.999999999998</v>
      </c>
      <c r="E110" s="40"/>
      <c r="F110" s="41"/>
      <c r="G110" s="41"/>
      <c r="H110" s="41"/>
      <c r="I110" s="41"/>
      <c r="J110" s="41"/>
      <c r="K110" s="41"/>
      <c r="L110" s="41"/>
      <c r="M110" s="41"/>
      <c r="N110" s="42"/>
      <c r="O110" s="33"/>
    </row>
    <row r="111" spans="1:15" ht="18" thickBot="1">
      <c r="A111" s="30"/>
      <c r="B111" s="46" t="s">
        <v>20</v>
      </c>
      <c r="C111" s="47">
        <v>25000</v>
      </c>
      <c r="D111" s="39">
        <f>C111*'Investment Planner'!$C$19</f>
        <v>9999.999999999998</v>
      </c>
      <c r="E111" s="40"/>
      <c r="F111" s="41"/>
      <c r="G111" s="41"/>
      <c r="H111" s="41"/>
      <c r="I111" s="41"/>
      <c r="J111" s="41"/>
      <c r="K111" s="41"/>
      <c r="L111" s="41"/>
      <c r="M111" s="41"/>
      <c r="N111" s="42"/>
      <c r="O111" s="33"/>
    </row>
    <row r="112" spans="1:15" ht="18" thickBot="1">
      <c r="A112" s="30"/>
      <c r="B112" s="46" t="s">
        <v>21</v>
      </c>
      <c r="C112" s="47">
        <v>25000</v>
      </c>
      <c r="D112" s="39">
        <f>C112*'Investment Planner'!$C$19</f>
        <v>9999.999999999998</v>
      </c>
      <c r="E112" s="40"/>
      <c r="F112" s="41"/>
      <c r="G112" s="41"/>
      <c r="H112" s="41"/>
      <c r="I112" s="41"/>
      <c r="J112" s="41"/>
      <c r="K112" s="41"/>
      <c r="L112" s="41"/>
      <c r="M112" s="41"/>
      <c r="N112" s="42"/>
      <c r="O112" s="33"/>
    </row>
    <row r="113" spans="1:15" ht="18" thickBot="1">
      <c r="A113" s="30"/>
      <c r="B113" s="46" t="s">
        <v>22</v>
      </c>
      <c r="C113" s="47">
        <v>25000</v>
      </c>
      <c r="D113" s="39">
        <f>C113*'Investment Planner'!$C$19</f>
        <v>9999.999999999998</v>
      </c>
      <c r="E113" s="40"/>
      <c r="F113" s="41"/>
      <c r="G113" s="41"/>
      <c r="H113" s="41"/>
      <c r="I113" s="41"/>
      <c r="J113" s="41"/>
      <c r="K113" s="41"/>
      <c r="L113" s="41"/>
      <c r="M113" s="41"/>
      <c r="N113" s="42"/>
      <c r="O113" s="33"/>
    </row>
    <row r="114" spans="1:15" ht="18" thickBot="1">
      <c r="A114" s="30"/>
      <c r="B114" s="46" t="s">
        <v>23</v>
      </c>
      <c r="C114" s="47">
        <v>25000</v>
      </c>
      <c r="D114" s="39">
        <f>C114*'Investment Planner'!$C$19</f>
        <v>9999.999999999998</v>
      </c>
      <c r="E114" s="40"/>
      <c r="F114" s="41"/>
      <c r="G114" s="41"/>
      <c r="H114" s="41"/>
      <c r="I114" s="41"/>
      <c r="J114" s="41"/>
      <c r="K114" s="41"/>
      <c r="L114" s="41"/>
      <c r="M114" s="41"/>
      <c r="N114" s="42"/>
      <c r="O114" s="33"/>
    </row>
    <row r="115" spans="1:15" ht="18" thickBot="1">
      <c r="A115" s="30"/>
      <c r="B115" s="46" t="s">
        <v>24</v>
      </c>
      <c r="C115" s="47">
        <v>25000</v>
      </c>
      <c r="D115" s="39">
        <f>C115*'Investment Planner'!$C$19</f>
        <v>9999.999999999998</v>
      </c>
      <c r="E115" s="40"/>
      <c r="F115" s="41"/>
      <c r="G115" s="41"/>
      <c r="H115" s="41"/>
      <c r="I115" s="41"/>
      <c r="J115" s="41"/>
      <c r="K115" s="41"/>
      <c r="L115" s="41"/>
      <c r="M115" s="41"/>
      <c r="N115" s="42"/>
      <c r="O115" s="33"/>
    </row>
    <row r="116" spans="1:15" ht="18" thickBot="1">
      <c r="A116" s="30"/>
      <c r="B116" s="46" t="s">
        <v>25</v>
      </c>
      <c r="C116" s="47">
        <v>25000</v>
      </c>
      <c r="D116" s="39">
        <f>C116*'Investment Planner'!$C$19</f>
        <v>9999.999999999998</v>
      </c>
      <c r="E116" s="40"/>
      <c r="F116" s="41"/>
      <c r="G116" s="41"/>
      <c r="H116" s="41"/>
      <c r="I116" s="41"/>
      <c r="J116" s="41"/>
      <c r="K116" s="41"/>
      <c r="L116" s="41"/>
      <c r="M116" s="41"/>
      <c r="N116" s="42"/>
      <c r="O116" s="33"/>
    </row>
    <row r="117" spans="1:15" ht="18" thickBot="1">
      <c r="A117" s="30"/>
      <c r="B117" s="46" t="s">
        <v>26</v>
      </c>
      <c r="C117" s="47">
        <v>25000</v>
      </c>
      <c r="D117" s="39">
        <f>C117*'Investment Planner'!$C$19</f>
        <v>9999.999999999998</v>
      </c>
      <c r="E117" s="40"/>
      <c r="F117" s="41"/>
      <c r="G117" s="41"/>
      <c r="H117" s="41"/>
      <c r="I117" s="41"/>
      <c r="J117" s="41"/>
      <c r="K117" s="41"/>
      <c r="L117" s="41"/>
      <c r="M117" s="41"/>
      <c r="N117" s="42"/>
      <c r="O117" s="33"/>
    </row>
    <row r="118" spans="1:15" ht="18" thickBot="1">
      <c r="A118" s="30"/>
      <c r="B118" s="46" t="s">
        <v>27</v>
      </c>
      <c r="C118" s="47">
        <v>25000</v>
      </c>
      <c r="D118" s="39">
        <f>C118*'Investment Planner'!$C$19</f>
        <v>9999.999999999998</v>
      </c>
      <c r="E118" s="40"/>
      <c r="F118" s="41"/>
      <c r="G118" s="41"/>
      <c r="H118" s="41"/>
      <c r="I118" s="41"/>
      <c r="J118" s="41"/>
      <c r="K118" s="41"/>
      <c r="L118" s="41"/>
      <c r="M118" s="41"/>
      <c r="N118" s="42"/>
      <c r="O118" s="33"/>
    </row>
    <row r="119" spans="1:15" ht="18" thickBot="1">
      <c r="A119" s="30"/>
      <c r="B119" s="46" t="s">
        <v>28</v>
      </c>
      <c r="C119" s="47">
        <v>25000</v>
      </c>
      <c r="D119" s="39">
        <f>C119*'Investment Planner'!$C$19</f>
        <v>9999.999999999998</v>
      </c>
      <c r="E119" s="40"/>
      <c r="F119" s="41"/>
      <c r="G119" s="41"/>
      <c r="H119" s="41"/>
      <c r="I119" s="41"/>
      <c r="J119" s="41"/>
      <c r="K119" s="41"/>
      <c r="L119" s="41"/>
      <c r="M119" s="41"/>
      <c r="N119" s="42"/>
      <c r="O119" s="33"/>
    </row>
    <row r="120" spans="1:15" ht="18" thickBot="1">
      <c r="A120" s="30"/>
      <c r="B120" s="119" t="s">
        <v>51</v>
      </c>
      <c r="C120" s="119"/>
      <c r="D120" s="39">
        <f>SUM(D108:D119)+D106</f>
        <v>419803.10079999996</v>
      </c>
      <c r="E120" s="40"/>
      <c r="F120" s="41"/>
      <c r="G120" s="41"/>
      <c r="H120" s="41"/>
      <c r="I120" s="41"/>
      <c r="J120" s="41"/>
      <c r="K120" s="41"/>
      <c r="L120" s="41"/>
      <c r="M120" s="41"/>
      <c r="N120" s="42"/>
      <c r="O120" s="33"/>
    </row>
    <row r="121" spans="1:15" ht="19.5" customHeight="1" thickBot="1">
      <c r="A121" s="30"/>
      <c r="B121" s="128" t="s">
        <v>13</v>
      </c>
      <c r="C121" s="128"/>
      <c r="D121" s="38">
        <f>D120*5%</f>
        <v>20990.155039999998</v>
      </c>
      <c r="E121" s="40"/>
      <c r="F121" s="41"/>
      <c r="G121" s="41"/>
      <c r="H121" s="41"/>
      <c r="I121" s="41"/>
      <c r="J121" s="41"/>
      <c r="K121" s="41"/>
      <c r="L121" s="41"/>
      <c r="M121" s="41"/>
      <c r="N121" s="42"/>
      <c r="O121" s="33"/>
    </row>
    <row r="122" spans="1:15" ht="18" thickBot="1">
      <c r="A122" s="30"/>
      <c r="B122" s="119" t="s">
        <v>14</v>
      </c>
      <c r="C122" s="119"/>
      <c r="D122" s="39">
        <f>SUM(D120+D121)</f>
        <v>440793.25583999994</v>
      </c>
      <c r="E122" s="40"/>
      <c r="F122" s="41"/>
      <c r="G122" s="41"/>
      <c r="H122" s="41"/>
      <c r="I122" s="41"/>
      <c r="J122" s="41"/>
      <c r="K122" s="41"/>
      <c r="L122" s="41"/>
      <c r="M122" s="41"/>
      <c r="N122" s="42"/>
      <c r="O122" s="33"/>
    </row>
    <row r="123" spans="1:15" ht="18" thickBot="1">
      <c r="A123" s="30"/>
      <c r="B123" s="119" t="s">
        <v>15</v>
      </c>
      <c r="C123" s="119"/>
      <c r="D123" s="49">
        <f>D121/D120</f>
        <v>0.05</v>
      </c>
      <c r="E123" s="40"/>
      <c r="F123" s="41"/>
      <c r="G123" s="41"/>
      <c r="H123" s="41"/>
      <c r="I123" s="41"/>
      <c r="J123" s="41"/>
      <c r="K123" s="41"/>
      <c r="L123" s="41"/>
      <c r="M123" s="41"/>
      <c r="N123" s="42"/>
      <c r="O123" s="33"/>
    </row>
    <row r="124" spans="1:15" ht="18" thickBot="1">
      <c r="A124" s="30"/>
      <c r="B124" s="116" t="s">
        <v>70</v>
      </c>
      <c r="C124" s="117"/>
      <c r="D124" s="118"/>
      <c r="E124" s="40"/>
      <c r="F124" s="41"/>
      <c r="G124" s="41"/>
      <c r="H124" s="41"/>
      <c r="I124" s="41"/>
      <c r="J124" s="41"/>
      <c r="K124" s="41"/>
      <c r="L124" s="41"/>
      <c r="M124" s="41"/>
      <c r="N124" s="42"/>
      <c r="O124" s="33"/>
    </row>
    <row r="125" spans="1:15" ht="18" thickBot="1">
      <c r="A125" s="30"/>
      <c r="B125" s="119" t="s">
        <v>14</v>
      </c>
      <c r="C125" s="119"/>
      <c r="D125" s="39">
        <f>D122</f>
        <v>440793.25583999994</v>
      </c>
      <c r="E125" s="40"/>
      <c r="F125" s="41"/>
      <c r="G125" s="41"/>
      <c r="H125" s="41"/>
      <c r="I125" s="41"/>
      <c r="J125" s="41"/>
      <c r="K125" s="41"/>
      <c r="L125" s="41"/>
      <c r="M125" s="41"/>
      <c r="N125" s="42"/>
      <c r="O125" s="33"/>
    </row>
    <row r="126" spans="1:15" ht="18" thickBot="1">
      <c r="A126" s="30"/>
      <c r="B126" s="119" t="s">
        <v>30</v>
      </c>
      <c r="C126" s="119"/>
      <c r="D126" s="38">
        <v>5594</v>
      </c>
      <c r="E126" s="40"/>
      <c r="F126" s="41"/>
      <c r="G126" s="41"/>
      <c r="H126" s="41"/>
      <c r="I126" s="41"/>
      <c r="J126" s="41"/>
      <c r="K126" s="41"/>
      <c r="L126" s="41"/>
      <c r="M126" s="41"/>
      <c r="N126" s="42"/>
      <c r="O126" s="33"/>
    </row>
    <row r="127" spans="1:15" ht="18" thickBot="1">
      <c r="A127" s="30"/>
      <c r="B127" s="119" t="s">
        <v>31</v>
      </c>
      <c r="C127" s="119"/>
      <c r="D127" s="39">
        <f>D125-D126</f>
        <v>435199.25583999994</v>
      </c>
      <c r="E127" s="40"/>
      <c r="F127" s="41"/>
      <c r="G127" s="41"/>
      <c r="H127" s="41"/>
      <c r="I127" s="41"/>
      <c r="J127" s="41"/>
      <c r="K127" s="41"/>
      <c r="L127" s="41"/>
      <c r="M127" s="41"/>
      <c r="N127" s="42"/>
      <c r="O127" s="33"/>
    </row>
    <row r="128" spans="1:15" ht="18" thickBot="1">
      <c r="A128" s="30"/>
      <c r="B128" s="48" t="s">
        <v>68</v>
      </c>
      <c r="C128" s="29">
        <f>H105</f>
        <v>2026</v>
      </c>
      <c r="D128" s="39">
        <f>SUM(C108:C119)</f>
        <v>300000</v>
      </c>
      <c r="E128" s="40"/>
      <c r="F128" s="41"/>
      <c r="G128" s="41"/>
      <c r="H128" s="41"/>
      <c r="I128" s="41"/>
      <c r="J128" s="41"/>
      <c r="K128" s="41"/>
      <c r="L128" s="41"/>
      <c r="M128" s="41"/>
      <c r="N128" s="42"/>
      <c r="O128" s="33"/>
    </row>
    <row r="129" spans="1:15" ht="18" thickBot="1">
      <c r="A129" s="30"/>
      <c r="B129" s="48" t="s">
        <v>51</v>
      </c>
      <c r="C129" s="29">
        <f>H105</f>
        <v>2026</v>
      </c>
      <c r="D129" s="39">
        <f>SUM(D108:D119)</f>
        <v>119999.99999999999</v>
      </c>
      <c r="E129" s="43"/>
      <c r="F129" s="44"/>
      <c r="G129" s="44"/>
      <c r="H129" s="44"/>
      <c r="I129" s="44"/>
      <c r="J129" s="44"/>
      <c r="K129" s="44"/>
      <c r="L129" s="44"/>
      <c r="M129" s="44"/>
      <c r="N129" s="45"/>
      <c r="O129" s="33"/>
    </row>
    <row r="130" spans="1:15" ht="16.5" customHeight="1">
      <c r="A130" s="30"/>
      <c r="B130" s="164" t="s">
        <v>76</v>
      </c>
      <c r="C130" s="33"/>
      <c r="D130" s="165" t="s">
        <v>76</v>
      </c>
      <c r="E130" s="33"/>
      <c r="F130" s="165" t="s">
        <v>76</v>
      </c>
      <c r="G130" s="33"/>
      <c r="H130" s="33"/>
      <c r="I130" s="165" t="s">
        <v>76</v>
      </c>
      <c r="J130" s="33"/>
      <c r="K130" s="33"/>
      <c r="L130" s="165" t="s">
        <v>76</v>
      </c>
      <c r="M130" s="33"/>
      <c r="N130" s="33"/>
      <c r="O130" s="30"/>
    </row>
  </sheetData>
  <mergeCells count="44">
    <mergeCell ref="B99:C99"/>
    <mergeCell ref="B74:C74"/>
    <mergeCell ref="B95:C95"/>
    <mergeCell ref="B43:C43"/>
    <mergeCell ref="B121:C121"/>
    <mergeCell ref="B75:C75"/>
    <mergeCell ref="B80:C80"/>
    <mergeCell ref="B94:C94"/>
    <mergeCell ref="B44:C44"/>
    <mergeCell ref="B98:D98"/>
    <mergeCell ref="B127:C127"/>
    <mergeCell ref="B122:C122"/>
    <mergeCell ref="B125:C125"/>
    <mergeCell ref="B126:C126"/>
    <mergeCell ref="B100:C100"/>
    <mergeCell ref="B101:C101"/>
    <mergeCell ref="B106:C106"/>
    <mergeCell ref="B120:C120"/>
    <mergeCell ref="B123:C123"/>
    <mergeCell ref="B28:C28"/>
    <mergeCell ref="B21:C21"/>
    <mergeCell ref="B22:C22"/>
    <mergeCell ref="B23:C23"/>
    <mergeCell ref="B16:C16"/>
    <mergeCell ref="B18:C18"/>
    <mergeCell ref="B19:C19"/>
    <mergeCell ref="B17:C17"/>
    <mergeCell ref="B20:D20"/>
    <mergeCell ref="B124:D124"/>
    <mergeCell ref="B42:C42"/>
    <mergeCell ref="B45:C45"/>
    <mergeCell ref="B71:C71"/>
    <mergeCell ref="B97:C97"/>
    <mergeCell ref="B54:C54"/>
    <mergeCell ref="B47:C47"/>
    <mergeCell ref="B48:C48"/>
    <mergeCell ref="B49:C49"/>
    <mergeCell ref="B68:C68"/>
    <mergeCell ref="B70:C70"/>
    <mergeCell ref="B73:C73"/>
    <mergeCell ref="B46:D46"/>
    <mergeCell ref="B72:D72"/>
    <mergeCell ref="B69:C69"/>
    <mergeCell ref="B96:C96"/>
  </mergeCells>
  <hyperlinks>
    <hyperlink ref="F1" r:id="rId1" display="http://www.networkrare.com/"/>
    <hyperlink ref="B1" r:id="rId2" display="http://www.networkrare.com/"/>
    <hyperlink ref="D1" r:id="rId3" display="http://www.networkrare.com/"/>
    <hyperlink ref="I1" r:id="rId4" display="http://www.networkrare.com/"/>
    <hyperlink ref="L1" r:id="rId5" display="http://www.networkrare.com/"/>
    <hyperlink ref="F26" r:id="rId6" display="http://www.networkrare.com/"/>
    <hyperlink ref="B26" r:id="rId7" display="http://www.networkrare.com/"/>
    <hyperlink ref="D26" r:id="rId8" display="http://www.networkrare.com/"/>
    <hyperlink ref="I26" r:id="rId9" display="http://www.networkrare.com/"/>
    <hyperlink ref="L26" r:id="rId10" display="http://www.networkrare.com/"/>
    <hyperlink ref="F52" r:id="rId11" display="http://www.networkrare.com/"/>
    <hyperlink ref="B52" r:id="rId12" display="http://www.networkrare.com/"/>
    <hyperlink ref="D52" r:id="rId13" display="http://www.networkrare.com/"/>
    <hyperlink ref="I52" r:id="rId14" display="http://www.networkrare.com/"/>
    <hyperlink ref="L52" r:id="rId15" display="http://www.networkrare.com/"/>
    <hyperlink ref="F78" r:id="rId16" display="http://www.networkrare.com/"/>
    <hyperlink ref="B78" r:id="rId17" display="http://www.networkrare.com/"/>
    <hyperlink ref="D78" r:id="rId18" display="http://www.networkrare.com/"/>
    <hyperlink ref="I78" r:id="rId19" display="http://www.networkrare.com/"/>
    <hyperlink ref="L78" r:id="rId20" display="http://www.networkrare.com/"/>
    <hyperlink ref="F104" r:id="rId21" display="http://www.networkrare.com/"/>
    <hyperlink ref="B104" r:id="rId22" display="http://www.networkrare.com/"/>
    <hyperlink ref="D104" r:id="rId23" display="http://www.networkrare.com/"/>
    <hyperlink ref="I104" r:id="rId24" display="http://www.networkrare.com/"/>
    <hyperlink ref="L104" r:id="rId25" display="http://www.networkrare.com/"/>
    <hyperlink ref="F130" r:id="rId26" display="http://www.networkrare.com/"/>
    <hyperlink ref="B130" r:id="rId27" display="http://www.networkrare.com/"/>
    <hyperlink ref="D130" r:id="rId28" display="http://www.networkrare.com/"/>
    <hyperlink ref="I130" r:id="rId29" display="http://www.networkrare.com/"/>
    <hyperlink ref="L130" r:id="rId30" display="http://www.networkrare.com/"/>
  </hyperlinks>
  <printOptions/>
  <pageMargins left="0.1968503937007874" right="0.1968503937007874" top="0.3937007874015748" bottom="0.3937007874015748" header="0.31496062992125984" footer="0.31496062992125984"/>
  <pageSetup horizontalDpi="300" verticalDpi="300" orientation="landscape" paperSize="9" copies="0" r:id="rId32"/>
  <drawing r:id="rId31"/>
</worksheet>
</file>

<file path=xl/worksheets/sheet3.xml><?xml version="1.0" encoding="utf-8"?>
<worksheet xmlns="http://schemas.openxmlformats.org/spreadsheetml/2006/main" xmlns:r="http://schemas.openxmlformats.org/officeDocument/2006/relationships">
  <dimension ref="A1:N18"/>
  <sheetViews>
    <sheetView workbookViewId="0" topLeftCell="A1">
      <selection activeCell="O6" sqref="O6"/>
    </sheetView>
  </sheetViews>
  <sheetFormatPr defaultColWidth="8.7109375" defaultRowHeight="15"/>
  <cols>
    <col min="1" max="1" width="3.140625" style="5" customWidth="1"/>
    <col min="2" max="2" width="15.7109375" style="5" customWidth="1"/>
    <col min="3" max="3" width="17.00390625" style="5" customWidth="1"/>
    <col min="4" max="4" width="15.8515625" style="5" bestFit="1" customWidth="1"/>
    <col min="5" max="5" width="15.8515625" style="5" customWidth="1"/>
    <col min="6" max="6" width="19.8515625" style="5" customWidth="1"/>
    <col min="7" max="7" width="14.421875" style="5" bestFit="1" customWidth="1"/>
    <col min="8" max="8" width="20.28125" style="5" customWidth="1"/>
    <col min="9" max="9" width="15.421875" style="5" customWidth="1"/>
    <col min="10" max="10" width="21.28125" style="5" bestFit="1" customWidth="1"/>
    <col min="11" max="11" width="3.140625" style="5" customWidth="1"/>
    <col min="12" max="16384" width="8.7109375" style="5" customWidth="1"/>
  </cols>
  <sheetData>
    <row r="1" spans="1:11" s="166" customFormat="1" ht="16.5" customHeight="1" thickBot="1">
      <c r="A1" s="15"/>
      <c r="B1" s="165" t="s">
        <v>76</v>
      </c>
      <c r="C1" s="15"/>
      <c r="D1" s="165" t="s">
        <v>76</v>
      </c>
      <c r="E1" s="15"/>
      <c r="F1" s="165" t="s">
        <v>76</v>
      </c>
      <c r="G1" s="15"/>
      <c r="H1" s="165" t="s">
        <v>76</v>
      </c>
      <c r="I1" s="15"/>
      <c r="J1" s="165" t="s">
        <v>76</v>
      </c>
      <c r="K1" s="15"/>
    </row>
    <row r="2" spans="1:11" ht="47.25" thickBot="1">
      <c r="A2" s="16"/>
      <c r="B2" s="114"/>
      <c r="C2" s="168" t="s">
        <v>76</v>
      </c>
      <c r="D2" s="167"/>
      <c r="E2" s="167"/>
      <c r="F2" s="167"/>
      <c r="G2" s="167"/>
      <c r="H2" s="167"/>
      <c r="I2" s="167"/>
      <c r="J2" s="167"/>
      <c r="K2" s="16"/>
    </row>
    <row r="3" spans="1:14" ht="31.5" thickBot="1">
      <c r="A3" s="16"/>
      <c r="B3" s="114"/>
      <c r="C3" s="114" t="s">
        <v>64</v>
      </c>
      <c r="D3" s="114"/>
      <c r="E3" s="114"/>
      <c r="F3" s="114"/>
      <c r="G3" s="114"/>
      <c r="H3" s="114"/>
      <c r="I3" s="114"/>
      <c r="J3" s="114"/>
      <c r="K3" s="16"/>
      <c r="N3" s="166"/>
    </row>
    <row r="4" spans="1:11" s="50" customFormat="1" ht="36.6" thickBot="1">
      <c r="A4" s="52"/>
      <c r="B4" s="58" t="s">
        <v>16</v>
      </c>
      <c r="C4" s="58" t="s">
        <v>32</v>
      </c>
      <c r="D4" s="58" t="s">
        <v>35</v>
      </c>
      <c r="E4" s="58" t="s">
        <v>36</v>
      </c>
      <c r="F4" s="58" t="s">
        <v>33</v>
      </c>
      <c r="G4" s="58" t="s">
        <v>34</v>
      </c>
      <c r="H4" s="58" t="s">
        <v>38</v>
      </c>
      <c r="I4" s="58" t="s">
        <v>37</v>
      </c>
      <c r="J4" s="58" t="s">
        <v>31</v>
      </c>
      <c r="K4" s="52"/>
    </row>
    <row r="5" spans="1:11" ht="18.6" thickBot="1">
      <c r="A5" s="16"/>
      <c r="B5" s="59">
        <f>'Investment Tracker'!$H$2</f>
        <v>2022</v>
      </c>
      <c r="C5" s="60">
        <f>'Investment Tracker'!D25</f>
        <v>47999.99999999999</v>
      </c>
      <c r="D5" s="60">
        <v>0</v>
      </c>
      <c r="E5" s="60">
        <f>C5+D5</f>
        <v>47999.99999999999</v>
      </c>
      <c r="F5" s="60">
        <f>'Investment Tracker'!D17</f>
        <v>2399.9999999999995</v>
      </c>
      <c r="G5" s="61">
        <f>'Investment Tracker'!D19</f>
        <v>0.049999999999999996</v>
      </c>
      <c r="H5" s="60">
        <f>E5+F5</f>
        <v>50399.99999999999</v>
      </c>
      <c r="I5" s="60">
        <f>'Investment Tracker'!D22</f>
        <v>9560</v>
      </c>
      <c r="J5" s="60">
        <f>H5-I5</f>
        <v>40839.99999999999</v>
      </c>
      <c r="K5" s="16"/>
    </row>
    <row r="6" spans="1:11" ht="18.6" thickBot="1">
      <c r="A6" s="16"/>
      <c r="B6" s="59">
        <f>'Investment Tracker'!H27</f>
        <v>2023</v>
      </c>
      <c r="C6" s="60">
        <f>'Investment Tracker'!D51</f>
        <v>76799.99999999999</v>
      </c>
      <c r="D6" s="60">
        <f>J5</f>
        <v>40839.99999999999</v>
      </c>
      <c r="E6" s="60">
        <f>C6+D6</f>
        <v>117639.99999999997</v>
      </c>
      <c r="F6" s="60">
        <f>'Investment Tracker'!D43</f>
        <v>5881.999999999999</v>
      </c>
      <c r="G6" s="61">
        <f>'Investment Tracker'!D45</f>
        <v>0.05</v>
      </c>
      <c r="H6" s="60">
        <f>E6+F6</f>
        <v>123521.99999999997</v>
      </c>
      <c r="I6" s="60">
        <f>'Investment Tracker'!D48</f>
        <v>7800</v>
      </c>
      <c r="J6" s="60">
        <f>H6-I6</f>
        <v>115721.99999999997</v>
      </c>
      <c r="K6" s="16"/>
    </row>
    <row r="7" spans="1:11" ht="18.6" thickBot="1">
      <c r="A7" s="16"/>
      <c r="B7" s="59">
        <f>'Investment Tracker'!H53</f>
        <v>2024</v>
      </c>
      <c r="C7" s="60">
        <f>'Investment Tracker'!D77</f>
        <v>86399.99999999999</v>
      </c>
      <c r="D7" s="60">
        <f>J6</f>
        <v>115721.99999999997</v>
      </c>
      <c r="E7" s="60">
        <f>C7+D7</f>
        <v>202121.99999999994</v>
      </c>
      <c r="F7" s="60">
        <f>'Investment Tracker'!D69</f>
        <v>16169.759999999997</v>
      </c>
      <c r="G7" s="61">
        <f>'Investment Tracker'!D71</f>
        <v>0.08</v>
      </c>
      <c r="H7" s="60">
        <f>E7+F7</f>
        <v>218291.75999999995</v>
      </c>
      <c r="I7" s="60">
        <f>'Investment Tracker'!D74</f>
        <v>0</v>
      </c>
      <c r="J7" s="60">
        <f>H7-I7</f>
        <v>218291.75999999995</v>
      </c>
      <c r="K7" s="16"/>
    </row>
    <row r="8" spans="1:11" ht="18.6" thickBot="1">
      <c r="A8" s="16"/>
      <c r="B8" s="59">
        <f>'Investment Tracker'!H79</f>
        <v>2025</v>
      </c>
      <c r="C8" s="60">
        <f>'Investment Tracker'!D103</f>
        <v>105599.99999999999</v>
      </c>
      <c r="D8" s="60">
        <f>J7</f>
        <v>218291.75999999995</v>
      </c>
      <c r="E8" s="60">
        <f>C8+D8</f>
        <v>323891.75999999995</v>
      </c>
      <c r="F8" s="60">
        <f>'Investment Tracker'!D95</f>
        <v>25911.340799999998</v>
      </c>
      <c r="G8" s="61">
        <f>'Investment Tracker'!D97</f>
        <v>0.08</v>
      </c>
      <c r="H8" s="60">
        <f>E8+F8</f>
        <v>349803.10079999996</v>
      </c>
      <c r="I8" s="60">
        <f>'Investment Tracker'!D100</f>
        <v>50000</v>
      </c>
      <c r="J8" s="60">
        <f>H8-I8</f>
        <v>299803.10079999996</v>
      </c>
      <c r="K8" s="16"/>
    </row>
    <row r="9" spans="1:11" ht="18.6" thickBot="1">
      <c r="A9" s="16"/>
      <c r="B9" s="59">
        <f>'Investment Tracker'!H105</f>
        <v>2026</v>
      </c>
      <c r="C9" s="60">
        <f>'Investment Tracker'!D129</f>
        <v>119999.99999999999</v>
      </c>
      <c r="D9" s="60">
        <f>J8</f>
        <v>299803.10079999996</v>
      </c>
      <c r="E9" s="60">
        <f>C9+D9</f>
        <v>419803.10079999996</v>
      </c>
      <c r="F9" s="60">
        <f>'Investment Tracker'!D121</f>
        <v>20990.155039999998</v>
      </c>
      <c r="G9" s="61">
        <f>'Investment Tracker'!D123</f>
        <v>0.05</v>
      </c>
      <c r="H9" s="60">
        <f>E9+F9</f>
        <v>440793.25583999994</v>
      </c>
      <c r="I9" s="60">
        <f>'Investment Tracker'!D126</f>
        <v>5594</v>
      </c>
      <c r="J9" s="60">
        <f>H9-I9</f>
        <v>435199.25583999994</v>
      </c>
      <c r="K9" s="16"/>
    </row>
    <row r="10" spans="1:11" ht="23.4" thickBot="1">
      <c r="A10" s="16"/>
      <c r="B10" s="141" t="s">
        <v>77</v>
      </c>
      <c r="C10" s="141"/>
      <c r="D10" s="141"/>
      <c r="E10" s="141"/>
      <c r="F10" s="141"/>
      <c r="G10" s="141"/>
      <c r="H10" s="141"/>
      <c r="I10" s="141"/>
      <c r="J10" s="141"/>
      <c r="K10" s="16"/>
    </row>
    <row r="11" spans="1:11" ht="23.4" thickBot="1">
      <c r="A11" s="16"/>
      <c r="B11" s="139" t="s">
        <v>71</v>
      </c>
      <c r="C11" s="140"/>
      <c r="D11" s="140"/>
      <c r="E11" s="140"/>
      <c r="F11" s="63">
        <f>J9</f>
        <v>435199.25583999994</v>
      </c>
      <c r="G11" s="138" t="s">
        <v>63</v>
      </c>
      <c r="H11" s="138"/>
      <c r="I11" s="138"/>
      <c r="J11" s="62"/>
      <c r="K11" s="16"/>
    </row>
    <row r="12" spans="1:11" s="50" customFormat="1" ht="36.6" thickBot="1">
      <c r="A12" s="52"/>
      <c r="B12" s="58" t="s">
        <v>46</v>
      </c>
      <c r="C12" s="58" t="s">
        <v>16</v>
      </c>
      <c r="D12" s="58" t="s">
        <v>39</v>
      </c>
      <c r="E12" s="58" t="s">
        <v>40</v>
      </c>
      <c r="F12" s="58" t="s">
        <v>34</v>
      </c>
      <c r="G12" s="58" t="s">
        <v>33</v>
      </c>
      <c r="H12" s="129"/>
      <c r="I12" s="130"/>
      <c r="J12" s="131"/>
      <c r="K12" s="52"/>
    </row>
    <row r="13" spans="1:11" ht="24" customHeight="1" thickBot="1">
      <c r="A13" s="16"/>
      <c r="B13" s="59" t="s">
        <v>41</v>
      </c>
      <c r="C13" s="59">
        <f>'Investment Tracker'!H2</f>
        <v>2022</v>
      </c>
      <c r="D13" s="60">
        <f>'Investment Tracker'!D24</f>
        <v>120000</v>
      </c>
      <c r="E13" s="60">
        <f>'Investment Tracker'!D25</f>
        <v>47999.99999999999</v>
      </c>
      <c r="F13" s="61">
        <f>'Investment Tracker'!D19</f>
        <v>0.049999999999999996</v>
      </c>
      <c r="G13" s="60">
        <f>'Investment Tracker'!D17</f>
        <v>2399.9999999999995</v>
      </c>
      <c r="H13" s="132"/>
      <c r="I13" s="133"/>
      <c r="J13" s="134"/>
      <c r="K13" s="16"/>
    </row>
    <row r="14" spans="1:11" ht="24" customHeight="1" thickBot="1">
      <c r="A14" s="16"/>
      <c r="B14" s="59" t="s">
        <v>42</v>
      </c>
      <c r="C14" s="59">
        <f>'Investment Tracker'!H27</f>
        <v>2023</v>
      </c>
      <c r="D14" s="60">
        <f>'Investment Tracker'!D50</f>
        <v>192000</v>
      </c>
      <c r="E14" s="60">
        <f>'Investment Tracker'!D51</f>
        <v>76799.99999999999</v>
      </c>
      <c r="F14" s="61">
        <f>'Investment Tracker'!D45</f>
        <v>0.05</v>
      </c>
      <c r="G14" s="60">
        <f>'Investment Tracker'!D43</f>
        <v>5881.999999999999</v>
      </c>
      <c r="H14" s="132"/>
      <c r="I14" s="133"/>
      <c r="J14" s="134"/>
      <c r="K14" s="16"/>
    </row>
    <row r="15" spans="1:11" ht="24" customHeight="1" thickBot="1">
      <c r="A15" s="16"/>
      <c r="B15" s="59" t="s">
        <v>43</v>
      </c>
      <c r="C15" s="59">
        <f>'Investment Tracker'!H53</f>
        <v>2024</v>
      </c>
      <c r="D15" s="60">
        <f>'Investment Tracker'!D76</f>
        <v>216000</v>
      </c>
      <c r="E15" s="60">
        <f>'Investment Tracker'!D77</f>
        <v>86399.99999999999</v>
      </c>
      <c r="F15" s="61">
        <f>'Investment Tracker'!D71</f>
        <v>0.08</v>
      </c>
      <c r="G15" s="60">
        <f>'Investment Tracker'!D69</f>
        <v>16169.759999999997</v>
      </c>
      <c r="H15" s="132"/>
      <c r="I15" s="133"/>
      <c r="J15" s="134"/>
      <c r="K15" s="16"/>
    </row>
    <row r="16" spans="1:11" ht="24" customHeight="1" thickBot="1">
      <c r="A16" s="16"/>
      <c r="B16" s="59" t="s">
        <v>44</v>
      </c>
      <c r="C16" s="59">
        <f>'Investment Tracker'!H79</f>
        <v>2025</v>
      </c>
      <c r="D16" s="60">
        <f>'Investment Tracker'!D102</f>
        <v>264000</v>
      </c>
      <c r="E16" s="60">
        <f>'Investment Tracker'!D103</f>
        <v>105599.99999999999</v>
      </c>
      <c r="F16" s="61">
        <f>'Investment Tracker'!D97</f>
        <v>0.08</v>
      </c>
      <c r="G16" s="60">
        <f>'Investment Tracker'!D95</f>
        <v>25911.340799999998</v>
      </c>
      <c r="H16" s="132"/>
      <c r="I16" s="133"/>
      <c r="J16" s="134"/>
      <c r="K16" s="16"/>
    </row>
    <row r="17" spans="1:11" ht="24" customHeight="1" thickBot="1">
      <c r="A17" s="16"/>
      <c r="B17" s="59" t="s">
        <v>45</v>
      </c>
      <c r="C17" s="59">
        <f>'Investment Tracker'!H105</f>
        <v>2026</v>
      </c>
      <c r="D17" s="60">
        <f>'Investment Tracker'!D128</f>
        <v>300000</v>
      </c>
      <c r="E17" s="60">
        <f>'Investment Tracker'!D129</f>
        <v>119999.99999999999</v>
      </c>
      <c r="F17" s="61">
        <f>'Investment Tracker'!D123</f>
        <v>0.05</v>
      </c>
      <c r="G17" s="60">
        <f>'Investment Tracker'!D121</f>
        <v>20990.155039999998</v>
      </c>
      <c r="H17" s="135"/>
      <c r="I17" s="136"/>
      <c r="J17" s="137"/>
      <c r="K17" s="16"/>
    </row>
    <row r="18" spans="1:11" s="166" customFormat="1" ht="16.5" customHeight="1">
      <c r="A18" s="15"/>
      <c r="B18" s="165" t="s">
        <v>76</v>
      </c>
      <c r="C18" s="15"/>
      <c r="D18" s="165" t="s">
        <v>76</v>
      </c>
      <c r="E18" s="15"/>
      <c r="F18" s="165" t="s">
        <v>76</v>
      </c>
      <c r="G18" s="15"/>
      <c r="H18" s="165" t="s">
        <v>76</v>
      </c>
      <c r="I18" s="15"/>
      <c r="J18" s="165" t="s">
        <v>76</v>
      </c>
      <c r="K18" s="15"/>
    </row>
  </sheetData>
  <mergeCells count="7">
    <mergeCell ref="H12:J17"/>
    <mergeCell ref="G11:I11"/>
    <mergeCell ref="C3:J3"/>
    <mergeCell ref="C2:J2"/>
    <mergeCell ref="B2:B3"/>
    <mergeCell ref="B11:E11"/>
    <mergeCell ref="B10:J10"/>
  </mergeCells>
  <hyperlinks>
    <hyperlink ref="C2" r:id="rId1" display="http://www.networkrare.com/"/>
    <hyperlink ref="B1" r:id="rId2" display="http://www.networkrare.com/"/>
    <hyperlink ref="D1" r:id="rId3" display="http://www.networkrare.com/"/>
    <hyperlink ref="F1" r:id="rId4" display="http://www.networkrare.com/"/>
    <hyperlink ref="H1" r:id="rId5" display="http://www.networkrare.com/"/>
    <hyperlink ref="J1" r:id="rId6" display="http://www.networkrare.com/"/>
    <hyperlink ref="B18" r:id="rId7" display="http://www.networkrare.com/"/>
    <hyperlink ref="D18" r:id="rId8" display="http://www.networkrare.com/"/>
    <hyperlink ref="F18" r:id="rId9" display="http://www.networkrare.com/"/>
    <hyperlink ref="H18" r:id="rId10" display="http://www.networkrare.com/"/>
    <hyperlink ref="J18" r:id="rId11" display="http://www.networkrare.com/"/>
  </hyperlinks>
  <printOptions/>
  <pageMargins left="0.3937007874015748" right="0.3937007874015748" top="0.3937007874015748" bottom="0.3937007874015748" header="0.31496062992125984" footer="0.31496062992125984"/>
  <pageSetup horizontalDpi="300" verticalDpi="300" orientation="landscape" paperSize="9" copies="0" r:id="rId13"/>
  <drawing r:id="rId12"/>
</worksheet>
</file>

<file path=xl/worksheets/sheet4.xml><?xml version="1.0" encoding="utf-8"?>
<worksheet xmlns="http://schemas.openxmlformats.org/spreadsheetml/2006/main" xmlns:r="http://schemas.openxmlformats.org/officeDocument/2006/relationships">
  <dimension ref="A1:E22"/>
  <sheetViews>
    <sheetView zoomScale="110" zoomScaleNormal="110" workbookViewId="0" topLeftCell="A3">
      <selection activeCell="D22" sqref="D22"/>
    </sheetView>
  </sheetViews>
  <sheetFormatPr defaultColWidth="8.7109375" defaultRowHeight="15"/>
  <cols>
    <col min="1" max="1" width="3.140625" style="5" customWidth="1"/>
    <col min="2" max="2" width="41.00390625" style="5" bestFit="1" customWidth="1"/>
    <col min="3" max="3" width="20.8515625" style="5" customWidth="1"/>
    <col min="4" max="4" width="54.140625" style="5" customWidth="1"/>
    <col min="5" max="5" width="3.140625" style="5" customWidth="1"/>
    <col min="6" max="16384" width="8.7109375" style="5" customWidth="1"/>
  </cols>
  <sheetData>
    <row r="1" spans="1:5" ht="16.5" customHeight="1" thickBot="1">
      <c r="A1" s="16"/>
      <c r="B1" s="169" t="s">
        <v>76</v>
      </c>
      <c r="C1" s="170"/>
      <c r="D1" s="170"/>
      <c r="E1" s="16"/>
    </row>
    <row r="2" spans="1:5" ht="31.8" thickBot="1">
      <c r="A2" s="16"/>
      <c r="B2" s="114" t="s">
        <v>69</v>
      </c>
      <c r="C2" s="114"/>
      <c r="D2" s="114"/>
      <c r="E2" s="51"/>
    </row>
    <row r="3" spans="1:5" ht="18.6" thickBot="1">
      <c r="A3" s="16"/>
      <c r="B3" s="7" t="s">
        <v>0</v>
      </c>
      <c r="C3" s="67">
        <f>'Investment Planner'!C4+(365*5)+2</f>
        <v>46389</v>
      </c>
      <c r="D3" s="143" t="s">
        <v>78</v>
      </c>
      <c r="E3" s="51"/>
    </row>
    <row r="4" spans="1:5" ht="17.4" customHeight="1" thickBot="1">
      <c r="A4" s="16"/>
      <c r="B4" s="7" t="s">
        <v>2</v>
      </c>
      <c r="C4" s="68">
        <v>30000</v>
      </c>
      <c r="D4" s="143"/>
      <c r="E4" s="51"/>
    </row>
    <row r="5" spans="1:5" ht="18.6" thickBot="1">
      <c r="A5" s="16"/>
      <c r="B5" s="7" t="s">
        <v>1</v>
      </c>
      <c r="C5" s="69">
        <f>'Investment Planner'!C8+5</f>
        <v>28</v>
      </c>
      <c r="D5" s="143"/>
      <c r="E5" s="51"/>
    </row>
    <row r="6" spans="1:5" ht="18.6" thickBot="1">
      <c r="A6" s="16"/>
      <c r="B6" s="7" t="s">
        <v>48</v>
      </c>
      <c r="C6" s="7">
        <f>'Investment Planner'!C10</f>
        <v>35</v>
      </c>
      <c r="D6" s="143"/>
      <c r="E6" s="51"/>
    </row>
    <row r="7" spans="1:5" ht="18.6" thickBot="1">
      <c r="A7" s="16"/>
      <c r="B7" s="7" t="s">
        <v>49</v>
      </c>
      <c r="C7" s="7">
        <f>C6-C5</f>
        <v>7</v>
      </c>
      <c r="D7" s="143"/>
      <c r="E7" s="51"/>
    </row>
    <row r="8" spans="1:5" ht="18.6" thickBot="1">
      <c r="A8" s="16"/>
      <c r="B8" s="7" t="s">
        <v>67</v>
      </c>
      <c r="C8" s="70">
        <f>'Investment Planner'!C14</f>
        <v>2000000</v>
      </c>
      <c r="D8" s="143"/>
      <c r="E8" s="51"/>
    </row>
    <row r="9" spans="1:5" ht="18.6" thickBot="1">
      <c r="A9" s="16"/>
      <c r="B9" s="7" t="s">
        <v>66</v>
      </c>
      <c r="C9" s="70">
        <f>'Summary-1-5 Yrs'!F11</f>
        <v>435199.25583999994</v>
      </c>
      <c r="D9" s="143"/>
      <c r="E9" s="51"/>
    </row>
    <row r="10" spans="1:5" ht="18.6" thickBot="1">
      <c r="A10" s="16"/>
      <c r="B10" s="7" t="s">
        <v>50</v>
      </c>
      <c r="C10" s="70">
        <f>C8-C9</f>
        <v>1564800.74416</v>
      </c>
      <c r="D10" s="143"/>
      <c r="E10" s="51"/>
    </row>
    <row r="11" spans="1:5" ht="20.1" customHeight="1" thickBot="1">
      <c r="A11" s="16"/>
      <c r="B11" s="143" t="s">
        <v>65</v>
      </c>
      <c r="C11" s="143"/>
      <c r="D11" s="143"/>
      <c r="E11" s="66"/>
    </row>
    <row r="12" spans="1:5" ht="21.9" customHeight="1" thickBot="1">
      <c r="A12" s="16"/>
      <c r="B12" s="7" t="s">
        <v>6</v>
      </c>
      <c r="C12" s="10" t="s">
        <v>7</v>
      </c>
      <c r="D12" s="142"/>
      <c r="E12" s="51"/>
    </row>
    <row r="13" spans="1:5" ht="17.4" customHeight="1" thickBot="1">
      <c r="A13" s="16"/>
      <c r="B13" s="7" t="s">
        <v>5</v>
      </c>
      <c r="C13" s="71">
        <v>0.4</v>
      </c>
      <c r="D13" s="142"/>
      <c r="E13" s="51"/>
    </row>
    <row r="14" spans="1:5" ht="19.5" thickBot="1">
      <c r="A14" s="16"/>
      <c r="B14" s="7" t="s">
        <v>3</v>
      </c>
      <c r="C14" s="71">
        <v>0.2</v>
      </c>
      <c r="D14" s="142"/>
      <c r="E14" s="51"/>
    </row>
    <row r="15" spans="1:5" ht="19.5" thickBot="1">
      <c r="A15" s="16"/>
      <c r="B15" s="7" t="s">
        <v>4</v>
      </c>
      <c r="C15" s="72">
        <f>C16-(C13+C14)</f>
        <v>0.3999999999999999</v>
      </c>
      <c r="D15" s="142"/>
      <c r="E15" s="51"/>
    </row>
    <row r="16" spans="1:5" ht="21" customHeight="1" thickBot="1">
      <c r="A16" s="16"/>
      <c r="B16" s="7" t="s">
        <v>10</v>
      </c>
      <c r="C16" s="72">
        <v>1</v>
      </c>
      <c r="D16" s="142"/>
      <c r="E16" s="51"/>
    </row>
    <row r="17" spans="1:5" ht="19.5" thickBot="1">
      <c r="A17" s="16"/>
      <c r="B17" s="7" t="s">
        <v>6</v>
      </c>
      <c r="C17" s="73" t="s">
        <v>8</v>
      </c>
      <c r="D17" s="142"/>
      <c r="E17" s="51"/>
    </row>
    <row r="18" spans="1:5" ht="19.5" thickBot="1">
      <c r="A18" s="16"/>
      <c r="B18" s="7" t="s">
        <v>5</v>
      </c>
      <c r="C18" s="70">
        <f>$C$4*C13</f>
        <v>12000</v>
      </c>
      <c r="D18" s="142"/>
      <c r="E18" s="51"/>
    </row>
    <row r="19" spans="1:5" ht="19.5" thickBot="1">
      <c r="A19" s="16"/>
      <c r="B19" s="7" t="s">
        <v>3</v>
      </c>
      <c r="C19" s="70">
        <f>$C$4*C14</f>
        <v>6000</v>
      </c>
      <c r="D19" s="142"/>
      <c r="E19" s="51"/>
    </row>
    <row r="20" spans="1:5" ht="19.5" thickBot="1">
      <c r="A20" s="16"/>
      <c r="B20" s="7" t="s">
        <v>4</v>
      </c>
      <c r="C20" s="70">
        <f>$C$4*C15</f>
        <v>11999.999999999998</v>
      </c>
      <c r="D20" s="142"/>
      <c r="E20" s="51"/>
    </row>
    <row r="21" spans="1:5" ht="19.5" thickBot="1">
      <c r="A21" s="16"/>
      <c r="B21" s="7" t="s">
        <v>10</v>
      </c>
      <c r="C21" s="70">
        <f>SUM(C18:D20)</f>
        <v>30000</v>
      </c>
      <c r="D21" s="142"/>
      <c r="E21" s="51"/>
    </row>
    <row r="22" spans="1:5" s="166" customFormat="1" ht="16.5" customHeight="1">
      <c r="A22" s="15"/>
      <c r="B22" s="171" t="s">
        <v>76</v>
      </c>
      <c r="C22" s="165"/>
      <c r="D22" s="171" t="s">
        <v>79</v>
      </c>
      <c r="E22" s="15"/>
    </row>
  </sheetData>
  <mergeCells count="5">
    <mergeCell ref="B2:D2"/>
    <mergeCell ref="B1:D1"/>
    <mergeCell ref="D12:D21"/>
    <mergeCell ref="D3:D10"/>
    <mergeCell ref="B11:D11"/>
  </mergeCells>
  <hyperlinks>
    <hyperlink ref="B1" r:id="rId1" display="http://www.networkrare.com/"/>
    <hyperlink ref="B22" r:id="rId2" display="http://www.networkrare.com/"/>
    <hyperlink ref="D22" r:id="rId3" display="WWW.NetworkRare.Com"/>
  </hyperlinks>
  <printOptions/>
  <pageMargins left="0.3937007874015748" right="0.3937007874015748" top="0.3937007874015748" bottom="0.3937007874015748" header="0.31496062992125984" footer="0.31496062992125984"/>
  <pageSetup horizontalDpi="300" verticalDpi="300" orientation="landscape" paperSize="9" r:id="rId7"/>
  <drawing r:id="rId6"/>
  <legacyDrawing r:id="rId5"/>
</worksheet>
</file>

<file path=xl/worksheets/sheet5.xml><?xml version="1.0" encoding="utf-8"?>
<worksheet xmlns="http://schemas.openxmlformats.org/spreadsheetml/2006/main" xmlns:r="http://schemas.openxmlformats.org/officeDocument/2006/relationships">
  <dimension ref="A1:P79"/>
  <sheetViews>
    <sheetView workbookViewId="0" topLeftCell="A1">
      <selection activeCell="R72" sqref="R72"/>
    </sheetView>
  </sheetViews>
  <sheetFormatPr defaultColWidth="8.7109375" defaultRowHeight="15"/>
  <cols>
    <col min="1" max="1" width="3.140625" style="2" customWidth="1"/>
    <col min="2" max="2" width="17.00390625" style="1" customWidth="1"/>
    <col min="3" max="3" width="14.8515625" style="1" bestFit="1" customWidth="1"/>
    <col min="4" max="4" width="18.7109375" style="1" bestFit="1" customWidth="1"/>
    <col min="5" max="5" width="12.7109375" style="1" customWidth="1"/>
    <col min="6" max="15" width="8.7109375" style="1" customWidth="1"/>
    <col min="16" max="16" width="3.140625" style="1" customWidth="1"/>
    <col min="17" max="16384" width="8.7109375" style="1" customWidth="1"/>
  </cols>
  <sheetData>
    <row r="1" spans="1:16" s="174" customFormat="1" ht="18" thickBot="1">
      <c r="A1" s="77"/>
      <c r="B1" s="165" t="s">
        <v>76</v>
      </c>
      <c r="C1" s="75"/>
      <c r="D1" s="165" t="s">
        <v>76</v>
      </c>
      <c r="E1" s="76"/>
      <c r="F1" s="172" t="s">
        <v>76</v>
      </c>
      <c r="G1" s="77"/>
      <c r="H1" s="173" t="s">
        <v>76</v>
      </c>
      <c r="I1" s="77"/>
      <c r="J1" s="77"/>
      <c r="K1" s="173" t="s">
        <v>76</v>
      </c>
      <c r="L1" s="77"/>
      <c r="M1" s="77"/>
      <c r="N1" s="77"/>
      <c r="O1" s="77"/>
      <c r="P1" s="77"/>
    </row>
    <row r="2" spans="1:16" ht="18" thickBot="1">
      <c r="A2" s="78"/>
      <c r="B2" s="87"/>
      <c r="C2" s="88"/>
      <c r="D2" s="89"/>
      <c r="E2" s="25"/>
      <c r="F2" s="25"/>
      <c r="G2" s="85"/>
      <c r="H2" s="28" t="s">
        <v>16</v>
      </c>
      <c r="I2" s="28">
        <f>YEAR('Investment Planner Post 5 Yrs'!C3)</f>
        <v>2027</v>
      </c>
      <c r="J2" s="85"/>
      <c r="K2" s="85"/>
      <c r="L2" s="85"/>
      <c r="M2" s="85"/>
      <c r="N2" s="85"/>
      <c r="O2" s="86"/>
      <c r="P2" s="77"/>
    </row>
    <row r="3" spans="1:16" ht="18" thickBot="1">
      <c r="A3" s="78"/>
      <c r="B3" s="122" t="s">
        <v>29</v>
      </c>
      <c r="C3" s="122"/>
      <c r="D3" s="82">
        <f>'Investment Planner Post 5 Yrs'!C9</f>
        <v>435199.25583999994</v>
      </c>
      <c r="E3" s="145"/>
      <c r="F3" s="145"/>
      <c r="G3" s="145"/>
      <c r="H3" s="145"/>
      <c r="I3" s="145"/>
      <c r="J3" s="145"/>
      <c r="K3" s="145"/>
      <c r="L3" s="145"/>
      <c r="M3" s="145"/>
      <c r="N3" s="145"/>
      <c r="O3" s="145"/>
      <c r="P3" s="77"/>
    </row>
    <row r="4" spans="1:16" ht="18" thickBot="1">
      <c r="A4" s="78"/>
      <c r="B4" s="21" t="s">
        <v>11</v>
      </c>
      <c r="C4" s="21" t="s">
        <v>12</v>
      </c>
      <c r="D4" s="21" t="s">
        <v>4</v>
      </c>
      <c r="E4" s="145"/>
      <c r="F4" s="145"/>
      <c r="G4" s="145"/>
      <c r="H4" s="145"/>
      <c r="I4" s="145"/>
      <c r="J4" s="145"/>
      <c r="K4" s="145"/>
      <c r="L4" s="145"/>
      <c r="M4" s="145"/>
      <c r="N4" s="145"/>
      <c r="O4" s="145"/>
      <c r="P4" s="77"/>
    </row>
    <row r="5" spans="1:16" ht="18" thickBot="1">
      <c r="A5" s="78"/>
      <c r="B5" s="79" t="s">
        <v>17</v>
      </c>
      <c r="C5" s="81">
        <v>30000</v>
      </c>
      <c r="D5" s="82">
        <f>C5*'Investment Planner Post 5 Yrs'!$C$15</f>
        <v>11999.999999999998</v>
      </c>
      <c r="E5" s="145"/>
      <c r="F5" s="145"/>
      <c r="G5" s="145"/>
      <c r="H5" s="145"/>
      <c r="I5" s="145"/>
      <c r="J5" s="145"/>
      <c r="K5" s="145"/>
      <c r="L5" s="145"/>
      <c r="M5" s="145"/>
      <c r="N5" s="145"/>
      <c r="O5" s="145"/>
      <c r="P5" s="77"/>
    </row>
    <row r="6" spans="1:16" ht="18" thickBot="1">
      <c r="A6" s="78"/>
      <c r="B6" s="79" t="s">
        <v>18</v>
      </c>
      <c r="C6" s="81">
        <v>30000</v>
      </c>
      <c r="D6" s="82">
        <f>C6*'Investment Planner Post 5 Yrs'!$C$15</f>
        <v>11999.999999999998</v>
      </c>
      <c r="E6" s="145"/>
      <c r="F6" s="145"/>
      <c r="G6" s="145"/>
      <c r="H6" s="145"/>
      <c r="I6" s="145"/>
      <c r="J6" s="145"/>
      <c r="K6" s="145"/>
      <c r="L6" s="145"/>
      <c r="M6" s="145"/>
      <c r="N6" s="145"/>
      <c r="O6" s="145"/>
      <c r="P6" s="77"/>
    </row>
    <row r="7" spans="1:16" ht="18" thickBot="1">
      <c r="A7" s="78"/>
      <c r="B7" s="79" t="s">
        <v>19</v>
      </c>
      <c r="C7" s="81">
        <v>30000</v>
      </c>
      <c r="D7" s="82">
        <f>C7*'Investment Planner Post 5 Yrs'!$C$15</f>
        <v>11999.999999999998</v>
      </c>
      <c r="E7" s="145"/>
      <c r="F7" s="145"/>
      <c r="G7" s="145"/>
      <c r="H7" s="145"/>
      <c r="I7" s="145"/>
      <c r="J7" s="145"/>
      <c r="K7" s="145"/>
      <c r="L7" s="145"/>
      <c r="M7" s="145"/>
      <c r="N7" s="145"/>
      <c r="O7" s="145"/>
      <c r="P7" s="77"/>
    </row>
    <row r="8" spans="1:16" ht="18" thickBot="1">
      <c r="A8" s="78"/>
      <c r="B8" s="79" t="s">
        <v>20</v>
      </c>
      <c r="C8" s="81">
        <v>30000</v>
      </c>
      <c r="D8" s="82">
        <f>C8*'Investment Planner Post 5 Yrs'!$C$15</f>
        <v>11999.999999999998</v>
      </c>
      <c r="E8" s="145"/>
      <c r="F8" s="145"/>
      <c r="G8" s="145"/>
      <c r="H8" s="145"/>
      <c r="I8" s="145"/>
      <c r="J8" s="145"/>
      <c r="K8" s="145"/>
      <c r="L8" s="145"/>
      <c r="M8" s="145"/>
      <c r="N8" s="145"/>
      <c r="O8" s="145"/>
      <c r="P8" s="77"/>
    </row>
    <row r="9" spans="1:16" ht="18" thickBot="1">
      <c r="A9" s="78"/>
      <c r="B9" s="79" t="s">
        <v>21</v>
      </c>
      <c r="C9" s="81">
        <v>30000</v>
      </c>
      <c r="D9" s="82">
        <f>C9*'Investment Planner Post 5 Yrs'!$C$15</f>
        <v>11999.999999999998</v>
      </c>
      <c r="E9" s="145"/>
      <c r="F9" s="145"/>
      <c r="G9" s="145"/>
      <c r="H9" s="145"/>
      <c r="I9" s="145"/>
      <c r="J9" s="145"/>
      <c r="K9" s="145"/>
      <c r="L9" s="145"/>
      <c r="M9" s="145"/>
      <c r="N9" s="145"/>
      <c r="O9" s="145"/>
      <c r="P9" s="77"/>
    </row>
    <row r="10" spans="1:16" ht="18" thickBot="1">
      <c r="A10" s="78"/>
      <c r="B10" s="79" t="s">
        <v>22</v>
      </c>
      <c r="C10" s="81">
        <v>30000</v>
      </c>
      <c r="D10" s="82">
        <f>C10*'Investment Planner Post 5 Yrs'!$C$15</f>
        <v>11999.999999999998</v>
      </c>
      <c r="E10" s="145"/>
      <c r="F10" s="145"/>
      <c r="G10" s="145"/>
      <c r="H10" s="145"/>
      <c r="I10" s="145"/>
      <c r="J10" s="145"/>
      <c r="K10" s="145"/>
      <c r="L10" s="145"/>
      <c r="M10" s="145"/>
      <c r="N10" s="145"/>
      <c r="O10" s="145"/>
      <c r="P10" s="77"/>
    </row>
    <row r="11" spans="1:16" ht="18" thickBot="1">
      <c r="A11" s="78"/>
      <c r="B11" s="79" t="s">
        <v>23</v>
      </c>
      <c r="C11" s="81">
        <v>30000</v>
      </c>
      <c r="D11" s="82">
        <f>C11*'Investment Planner Post 5 Yrs'!$C$15</f>
        <v>11999.999999999998</v>
      </c>
      <c r="E11" s="145"/>
      <c r="F11" s="145"/>
      <c r="G11" s="145"/>
      <c r="H11" s="145"/>
      <c r="I11" s="145"/>
      <c r="J11" s="145"/>
      <c r="K11" s="145"/>
      <c r="L11" s="145"/>
      <c r="M11" s="145"/>
      <c r="N11" s="145"/>
      <c r="O11" s="145"/>
      <c r="P11" s="77"/>
    </row>
    <row r="12" spans="1:16" ht="18" thickBot="1">
      <c r="A12" s="78"/>
      <c r="B12" s="79" t="s">
        <v>24</v>
      </c>
      <c r="C12" s="81">
        <v>30000</v>
      </c>
      <c r="D12" s="82">
        <f>C12*'Investment Planner Post 5 Yrs'!$C$15</f>
        <v>11999.999999999998</v>
      </c>
      <c r="E12" s="145"/>
      <c r="F12" s="145"/>
      <c r="G12" s="145"/>
      <c r="H12" s="145"/>
      <c r="I12" s="145"/>
      <c r="J12" s="145"/>
      <c r="K12" s="145"/>
      <c r="L12" s="145"/>
      <c r="M12" s="145"/>
      <c r="N12" s="145"/>
      <c r="O12" s="145"/>
      <c r="P12" s="77"/>
    </row>
    <row r="13" spans="1:16" ht="18" thickBot="1">
      <c r="A13" s="78"/>
      <c r="B13" s="79" t="s">
        <v>25</v>
      </c>
      <c r="C13" s="81">
        <v>30000</v>
      </c>
      <c r="D13" s="82">
        <f>C13*'Investment Planner Post 5 Yrs'!$C$15</f>
        <v>11999.999999999998</v>
      </c>
      <c r="E13" s="145"/>
      <c r="F13" s="145"/>
      <c r="G13" s="145"/>
      <c r="H13" s="145"/>
      <c r="I13" s="145"/>
      <c r="J13" s="145"/>
      <c r="K13" s="145"/>
      <c r="L13" s="145"/>
      <c r="M13" s="145"/>
      <c r="N13" s="145"/>
      <c r="O13" s="145"/>
      <c r="P13" s="77"/>
    </row>
    <row r="14" spans="1:16" ht="18" thickBot="1">
      <c r="A14" s="78"/>
      <c r="B14" s="79" t="s">
        <v>26</v>
      </c>
      <c r="C14" s="81">
        <v>30000</v>
      </c>
      <c r="D14" s="82">
        <f>C14*'Investment Planner Post 5 Yrs'!$C$15</f>
        <v>11999.999999999998</v>
      </c>
      <c r="E14" s="145"/>
      <c r="F14" s="145"/>
      <c r="G14" s="145"/>
      <c r="H14" s="145"/>
      <c r="I14" s="145"/>
      <c r="J14" s="145"/>
      <c r="K14" s="145"/>
      <c r="L14" s="145"/>
      <c r="M14" s="145"/>
      <c r="N14" s="145"/>
      <c r="O14" s="145"/>
      <c r="P14" s="77"/>
    </row>
    <row r="15" spans="1:16" ht="18" thickBot="1">
      <c r="A15" s="78"/>
      <c r="B15" s="79" t="s">
        <v>27</v>
      </c>
      <c r="C15" s="81">
        <v>30000</v>
      </c>
      <c r="D15" s="82">
        <f>C15*'Investment Planner Post 5 Yrs'!$C$15</f>
        <v>11999.999999999998</v>
      </c>
      <c r="E15" s="145"/>
      <c r="F15" s="145"/>
      <c r="G15" s="145"/>
      <c r="H15" s="145"/>
      <c r="I15" s="145"/>
      <c r="J15" s="145"/>
      <c r="K15" s="145"/>
      <c r="L15" s="145"/>
      <c r="M15" s="145"/>
      <c r="N15" s="145"/>
      <c r="O15" s="145"/>
      <c r="P15" s="77"/>
    </row>
    <row r="16" spans="1:16" ht="18" thickBot="1">
      <c r="A16" s="78"/>
      <c r="B16" s="79" t="s">
        <v>28</v>
      </c>
      <c r="C16" s="81">
        <v>30000</v>
      </c>
      <c r="D16" s="82">
        <f>C16*'Investment Planner Post 5 Yrs'!$C$15</f>
        <v>11999.999999999998</v>
      </c>
      <c r="E16" s="145"/>
      <c r="F16" s="145"/>
      <c r="G16" s="145"/>
      <c r="H16" s="145"/>
      <c r="I16" s="145"/>
      <c r="J16" s="145"/>
      <c r="K16" s="145"/>
      <c r="L16" s="145"/>
      <c r="M16" s="145"/>
      <c r="N16" s="145"/>
      <c r="O16" s="145"/>
      <c r="P16" s="77"/>
    </row>
    <row r="17" spans="1:16" ht="18" thickBot="1">
      <c r="A17" s="78"/>
      <c r="B17" s="146" t="s">
        <v>51</v>
      </c>
      <c r="C17" s="146"/>
      <c r="D17" s="82">
        <f>SUM(D5:D16)+D3</f>
        <v>579199.2558399999</v>
      </c>
      <c r="E17" s="145"/>
      <c r="F17" s="145"/>
      <c r="G17" s="145"/>
      <c r="H17" s="145"/>
      <c r="I17" s="145"/>
      <c r="J17" s="145"/>
      <c r="K17" s="145"/>
      <c r="L17" s="145"/>
      <c r="M17" s="145"/>
      <c r="N17" s="145"/>
      <c r="O17" s="145"/>
      <c r="P17" s="77"/>
    </row>
    <row r="18" spans="1:16" ht="18.75" customHeight="1" thickBot="1">
      <c r="A18" s="78"/>
      <c r="B18" s="147" t="s">
        <v>13</v>
      </c>
      <c r="C18" s="147"/>
      <c r="D18" s="81">
        <f>D17*8%</f>
        <v>46335.940467199995</v>
      </c>
      <c r="E18" s="145"/>
      <c r="F18" s="145"/>
      <c r="G18" s="145"/>
      <c r="H18" s="145"/>
      <c r="I18" s="145"/>
      <c r="J18" s="145"/>
      <c r="K18" s="145"/>
      <c r="L18" s="145"/>
      <c r="M18" s="145"/>
      <c r="N18" s="145"/>
      <c r="O18" s="145"/>
      <c r="P18" s="77"/>
    </row>
    <row r="19" spans="1:16" ht="18" thickBot="1">
      <c r="A19" s="78"/>
      <c r="B19" s="146" t="s">
        <v>14</v>
      </c>
      <c r="C19" s="146"/>
      <c r="D19" s="82">
        <f>SUM(D17+D18)</f>
        <v>625535.1963071999</v>
      </c>
      <c r="E19" s="145"/>
      <c r="F19" s="145"/>
      <c r="G19" s="145"/>
      <c r="H19" s="145"/>
      <c r="I19" s="145"/>
      <c r="J19" s="145"/>
      <c r="K19" s="145"/>
      <c r="L19" s="145"/>
      <c r="M19" s="145"/>
      <c r="N19" s="145"/>
      <c r="O19" s="145"/>
      <c r="P19" s="77"/>
    </row>
    <row r="20" spans="1:16" ht="18" thickBot="1">
      <c r="A20" s="78"/>
      <c r="B20" s="122" t="s">
        <v>15</v>
      </c>
      <c r="C20" s="122"/>
      <c r="D20" s="83">
        <f>D18/D17</f>
        <v>0.08</v>
      </c>
      <c r="E20" s="145"/>
      <c r="F20" s="145"/>
      <c r="G20" s="145"/>
      <c r="H20" s="145"/>
      <c r="I20" s="145"/>
      <c r="J20" s="145"/>
      <c r="K20" s="145"/>
      <c r="L20" s="145"/>
      <c r="M20" s="145"/>
      <c r="N20" s="145"/>
      <c r="O20" s="145"/>
      <c r="P20" s="77"/>
    </row>
    <row r="21" spans="1:16" s="2" customFormat="1" ht="18" thickBot="1">
      <c r="A21" s="78"/>
      <c r="B21" s="116" t="s">
        <v>70</v>
      </c>
      <c r="C21" s="117"/>
      <c r="D21" s="118"/>
      <c r="E21" s="145"/>
      <c r="F21" s="145"/>
      <c r="G21" s="145"/>
      <c r="H21" s="145"/>
      <c r="I21" s="145"/>
      <c r="J21" s="145"/>
      <c r="K21" s="145"/>
      <c r="L21" s="145"/>
      <c r="M21" s="145"/>
      <c r="N21" s="145"/>
      <c r="O21" s="145"/>
      <c r="P21" s="77"/>
    </row>
    <row r="22" spans="1:16" ht="18" thickBot="1">
      <c r="A22" s="78"/>
      <c r="B22" s="146" t="s">
        <v>14</v>
      </c>
      <c r="C22" s="146"/>
      <c r="D22" s="82">
        <f>D19</f>
        <v>625535.1963071999</v>
      </c>
      <c r="E22" s="145"/>
      <c r="F22" s="145"/>
      <c r="G22" s="145"/>
      <c r="H22" s="145"/>
      <c r="I22" s="145"/>
      <c r="J22" s="145"/>
      <c r="K22" s="145"/>
      <c r="L22" s="145"/>
      <c r="M22" s="145"/>
      <c r="N22" s="145"/>
      <c r="O22" s="145"/>
      <c r="P22" s="77"/>
    </row>
    <row r="23" spans="1:16" ht="18" thickBot="1">
      <c r="A23" s="78"/>
      <c r="B23" s="146" t="s">
        <v>30</v>
      </c>
      <c r="C23" s="146"/>
      <c r="D23" s="81">
        <v>9600</v>
      </c>
      <c r="E23" s="145"/>
      <c r="F23" s="145"/>
      <c r="G23" s="145"/>
      <c r="H23" s="145"/>
      <c r="I23" s="145"/>
      <c r="J23" s="145"/>
      <c r="K23" s="145"/>
      <c r="L23" s="145"/>
      <c r="M23" s="145"/>
      <c r="N23" s="145"/>
      <c r="O23" s="145"/>
      <c r="P23" s="77"/>
    </row>
    <row r="24" spans="1:16" ht="18" thickBot="1">
      <c r="A24" s="78"/>
      <c r="B24" s="146" t="s">
        <v>31</v>
      </c>
      <c r="C24" s="146"/>
      <c r="D24" s="82">
        <f>D22-D23</f>
        <v>615935.1963071999</v>
      </c>
      <c r="E24" s="145"/>
      <c r="F24" s="145"/>
      <c r="G24" s="145"/>
      <c r="H24" s="145"/>
      <c r="I24" s="145"/>
      <c r="J24" s="145"/>
      <c r="K24" s="145"/>
      <c r="L24" s="145"/>
      <c r="M24" s="145"/>
      <c r="N24" s="145"/>
      <c r="O24" s="145"/>
      <c r="P24" s="77"/>
    </row>
    <row r="25" spans="1:16" ht="18" thickBot="1">
      <c r="A25" s="78"/>
      <c r="B25" s="48" t="s">
        <v>68</v>
      </c>
      <c r="C25" s="29">
        <f>I2</f>
        <v>2027</v>
      </c>
      <c r="D25" s="82">
        <f>SUM(C5:C16)</f>
        <v>360000</v>
      </c>
      <c r="E25" s="145"/>
      <c r="F25" s="145"/>
      <c r="G25" s="145"/>
      <c r="H25" s="145"/>
      <c r="I25" s="145"/>
      <c r="J25" s="145"/>
      <c r="K25" s="145"/>
      <c r="L25" s="145"/>
      <c r="M25" s="145"/>
      <c r="N25" s="145"/>
      <c r="O25" s="145"/>
      <c r="P25" s="77"/>
    </row>
    <row r="26" spans="1:16" ht="18" thickBot="1">
      <c r="A26" s="78"/>
      <c r="B26" s="48" t="s">
        <v>51</v>
      </c>
      <c r="C26" s="29">
        <f>I2</f>
        <v>2027</v>
      </c>
      <c r="D26" s="82">
        <f>SUM(D5:D16)</f>
        <v>143999.99999999997</v>
      </c>
      <c r="E26" s="145"/>
      <c r="F26" s="145"/>
      <c r="G26" s="145"/>
      <c r="H26" s="145"/>
      <c r="I26" s="145"/>
      <c r="J26" s="145"/>
      <c r="K26" s="145"/>
      <c r="L26" s="145"/>
      <c r="M26" s="145"/>
      <c r="N26" s="145"/>
      <c r="O26" s="145"/>
      <c r="P26" s="77"/>
    </row>
    <row r="27" spans="1:16" s="174" customFormat="1" ht="15">
      <c r="A27" s="77"/>
      <c r="B27" s="165" t="s">
        <v>76</v>
      </c>
      <c r="C27" s="75"/>
      <c r="D27" s="165" t="s">
        <v>76</v>
      </c>
      <c r="E27" s="76"/>
      <c r="F27" s="172" t="s">
        <v>76</v>
      </c>
      <c r="G27" s="77"/>
      <c r="H27" s="173" t="s">
        <v>76</v>
      </c>
      <c r="I27" s="77"/>
      <c r="J27" s="77"/>
      <c r="K27" s="173" t="s">
        <v>76</v>
      </c>
      <c r="L27" s="77"/>
      <c r="M27" s="77"/>
      <c r="N27" s="77"/>
      <c r="O27" s="77"/>
      <c r="P27" s="77"/>
    </row>
    <row r="28" spans="1:16" ht="18" thickBot="1">
      <c r="A28" s="78"/>
      <c r="B28" s="3"/>
      <c r="C28" s="3"/>
      <c r="D28" s="3"/>
      <c r="E28" s="3"/>
      <c r="F28" s="3"/>
      <c r="G28" s="3"/>
      <c r="H28" s="64" t="s">
        <v>16</v>
      </c>
      <c r="I28" s="74">
        <f>I2+1</f>
        <v>2028</v>
      </c>
      <c r="J28" s="3"/>
      <c r="K28" s="3"/>
      <c r="L28" s="3"/>
      <c r="M28" s="3"/>
      <c r="N28" s="3"/>
      <c r="O28" s="3"/>
      <c r="P28" s="77"/>
    </row>
    <row r="29" spans="1:16" ht="18" thickBot="1">
      <c r="A29" s="78"/>
      <c r="B29" s="122" t="s">
        <v>29</v>
      </c>
      <c r="C29" s="122"/>
      <c r="D29" s="82">
        <f>D24</f>
        <v>615935.1963071999</v>
      </c>
      <c r="E29" s="145"/>
      <c r="F29" s="145"/>
      <c r="G29" s="145"/>
      <c r="H29" s="145"/>
      <c r="I29" s="145"/>
      <c r="J29" s="145"/>
      <c r="K29" s="145"/>
      <c r="L29" s="145"/>
      <c r="M29" s="145"/>
      <c r="N29" s="145"/>
      <c r="O29" s="145"/>
      <c r="P29" s="77"/>
    </row>
    <row r="30" spans="1:16" ht="18" thickBot="1">
      <c r="A30" s="78"/>
      <c r="B30" s="21" t="s">
        <v>11</v>
      </c>
      <c r="C30" s="21" t="s">
        <v>12</v>
      </c>
      <c r="D30" s="21" t="s">
        <v>4</v>
      </c>
      <c r="E30" s="145"/>
      <c r="F30" s="145"/>
      <c r="G30" s="145"/>
      <c r="H30" s="145"/>
      <c r="I30" s="145"/>
      <c r="J30" s="145"/>
      <c r="K30" s="145"/>
      <c r="L30" s="145"/>
      <c r="M30" s="145"/>
      <c r="N30" s="145"/>
      <c r="O30" s="145"/>
      <c r="P30" s="77"/>
    </row>
    <row r="31" spans="1:16" ht="18" thickBot="1">
      <c r="A31" s="78"/>
      <c r="B31" s="79" t="s">
        <v>17</v>
      </c>
      <c r="C31" s="81">
        <v>35000</v>
      </c>
      <c r="D31" s="82">
        <f>C31*'Investment Planner Post 5 Yrs'!$C$15</f>
        <v>13999.999999999996</v>
      </c>
      <c r="E31" s="145"/>
      <c r="F31" s="145"/>
      <c r="G31" s="145"/>
      <c r="H31" s="145"/>
      <c r="I31" s="145"/>
      <c r="J31" s="145"/>
      <c r="K31" s="145"/>
      <c r="L31" s="145"/>
      <c r="M31" s="145"/>
      <c r="N31" s="145"/>
      <c r="O31" s="145"/>
      <c r="P31" s="77"/>
    </row>
    <row r="32" spans="1:16" ht="18" thickBot="1">
      <c r="A32" s="78"/>
      <c r="B32" s="79" t="s">
        <v>18</v>
      </c>
      <c r="C32" s="81">
        <v>35000</v>
      </c>
      <c r="D32" s="82">
        <f>C32*'Investment Planner Post 5 Yrs'!$C$15</f>
        <v>13999.999999999996</v>
      </c>
      <c r="E32" s="145"/>
      <c r="F32" s="145"/>
      <c r="G32" s="145"/>
      <c r="H32" s="145"/>
      <c r="I32" s="145"/>
      <c r="J32" s="145"/>
      <c r="K32" s="145"/>
      <c r="L32" s="145"/>
      <c r="M32" s="145"/>
      <c r="N32" s="145"/>
      <c r="O32" s="145"/>
      <c r="P32" s="77"/>
    </row>
    <row r="33" spans="1:16" ht="18" thickBot="1">
      <c r="A33" s="78"/>
      <c r="B33" s="79" t="s">
        <v>19</v>
      </c>
      <c r="C33" s="81">
        <v>35000</v>
      </c>
      <c r="D33" s="82">
        <f>C33*'Investment Planner Post 5 Yrs'!$C$15</f>
        <v>13999.999999999996</v>
      </c>
      <c r="E33" s="145"/>
      <c r="F33" s="145"/>
      <c r="G33" s="145"/>
      <c r="H33" s="145"/>
      <c r="I33" s="145"/>
      <c r="J33" s="145"/>
      <c r="K33" s="145"/>
      <c r="L33" s="145"/>
      <c r="M33" s="145"/>
      <c r="N33" s="145"/>
      <c r="O33" s="145"/>
      <c r="P33" s="77"/>
    </row>
    <row r="34" spans="1:16" ht="18" thickBot="1">
      <c r="A34" s="78"/>
      <c r="B34" s="79" t="s">
        <v>20</v>
      </c>
      <c r="C34" s="81">
        <v>35000</v>
      </c>
      <c r="D34" s="82">
        <f>C34*'Investment Planner Post 5 Yrs'!$C$15</f>
        <v>13999.999999999996</v>
      </c>
      <c r="E34" s="145"/>
      <c r="F34" s="145"/>
      <c r="G34" s="145"/>
      <c r="H34" s="145"/>
      <c r="I34" s="145"/>
      <c r="J34" s="145"/>
      <c r="K34" s="145"/>
      <c r="L34" s="145"/>
      <c r="M34" s="145"/>
      <c r="N34" s="145"/>
      <c r="O34" s="145"/>
      <c r="P34" s="77"/>
    </row>
    <row r="35" spans="1:16" ht="18" thickBot="1">
      <c r="A35" s="78"/>
      <c r="B35" s="79" t="s">
        <v>21</v>
      </c>
      <c r="C35" s="81">
        <v>35000</v>
      </c>
      <c r="D35" s="82">
        <f>C35*'Investment Planner Post 5 Yrs'!$C$15</f>
        <v>13999.999999999996</v>
      </c>
      <c r="E35" s="145"/>
      <c r="F35" s="145"/>
      <c r="G35" s="145"/>
      <c r="H35" s="145"/>
      <c r="I35" s="145"/>
      <c r="J35" s="145"/>
      <c r="K35" s="145"/>
      <c r="L35" s="145"/>
      <c r="M35" s="145"/>
      <c r="N35" s="145"/>
      <c r="O35" s="145"/>
      <c r="P35" s="77"/>
    </row>
    <row r="36" spans="1:16" ht="18" thickBot="1">
      <c r="A36" s="78"/>
      <c r="B36" s="79" t="s">
        <v>22</v>
      </c>
      <c r="C36" s="81">
        <v>35000</v>
      </c>
      <c r="D36" s="82">
        <f>C36*'Investment Planner Post 5 Yrs'!$C$15</f>
        <v>13999.999999999996</v>
      </c>
      <c r="E36" s="145"/>
      <c r="F36" s="145"/>
      <c r="G36" s="145"/>
      <c r="H36" s="145"/>
      <c r="I36" s="145"/>
      <c r="J36" s="145"/>
      <c r="K36" s="145"/>
      <c r="L36" s="145"/>
      <c r="M36" s="145"/>
      <c r="N36" s="145"/>
      <c r="O36" s="145"/>
      <c r="P36" s="77"/>
    </row>
    <row r="37" spans="1:16" ht="18" thickBot="1">
      <c r="A37" s="78"/>
      <c r="B37" s="79" t="s">
        <v>23</v>
      </c>
      <c r="C37" s="81">
        <v>35000</v>
      </c>
      <c r="D37" s="82">
        <f>C37*'Investment Planner Post 5 Yrs'!$C$15</f>
        <v>13999.999999999996</v>
      </c>
      <c r="E37" s="145"/>
      <c r="F37" s="145"/>
      <c r="G37" s="145"/>
      <c r="H37" s="145"/>
      <c r="I37" s="145"/>
      <c r="J37" s="145"/>
      <c r="K37" s="145"/>
      <c r="L37" s="145"/>
      <c r="M37" s="145"/>
      <c r="N37" s="145"/>
      <c r="O37" s="145"/>
      <c r="P37" s="77"/>
    </row>
    <row r="38" spans="1:16" ht="18" thickBot="1">
      <c r="A38" s="78"/>
      <c r="B38" s="79" t="s">
        <v>24</v>
      </c>
      <c r="C38" s="81">
        <v>35000</v>
      </c>
      <c r="D38" s="82">
        <f>C38*'Investment Planner Post 5 Yrs'!$C$15</f>
        <v>13999.999999999996</v>
      </c>
      <c r="E38" s="145"/>
      <c r="F38" s="145"/>
      <c r="G38" s="145"/>
      <c r="H38" s="145"/>
      <c r="I38" s="145"/>
      <c r="J38" s="145"/>
      <c r="K38" s="145"/>
      <c r="L38" s="145"/>
      <c r="M38" s="145"/>
      <c r="N38" s="145"/>
      <c r="O38" s="145"/>
      <c r="P38" s="77"/>
    </row>
    <row r="39" spans="1:16" ht="18" thickBot="1">
      <c r="A39" s="78"/>
      <c r="B39" s="79" t="s">
        <v>25</v>
      </c>
      <c r="C39" s="81">
        <v>35000</v>
      </c>
      <c r="D39" s="82">
        <f>C39*'Investment Planner Post 5 Yrs'!$C$15</f>
        <v>13999.999999999996</v>
      </c>
      <c r="E39" s="145"/>
      <c r="F39" s="145"/>
      <c r="G39" s="145"/>
      <c r="H39" s="145"/>
      <c r="I39" s="145"/>
      <c r="J39" s="145"/>
      <c r="K39" s="145"/>
      <c r="L39" s="145"/>
      <c r="M39" s="145"/>
      <c r="N39" s="145"/>
      <c r="O39" s="145"/>
      <c r="P39" s="77"/>
    </row>
    <row r="40" spans="1:16" ht="18" thickBot="1">
      <c r="A40" s="78"/>
      <c r="B40" s="79" t="s">
        <v>26</v>
      </c>
      <c r="C40" s="81">
        <v>35000</v>
      </c>
      <c r="D40" s="82">
        <f>C40*'Investment Planner Post 5 Yrs'!$C$15</f>
        <v>13999.999999999996</v>
      </c>
      <c r="E40" s="145"/>
      <c r="F40" s="145"/>
      <c r="G40" s="145"/>
      <c r="H40" s="145"/>
      <c r="I40" s="145"/>
      <c r="J40" s="145"/>
      <c r="K40" s="145"/>
      <c r="L40" s="145"/>
      <c r="M40" s="145"/>
      <c r="N40" s="145"/>
      <c r="O40" s="145"/>
      <c r="P40" s="77"/>
    </row>
    <row r="41" spans="1:16" ht="18" thickBot="1">
      <c r="A41" s="78"/>
      <c r="B41" s="79" t="s">
        <v>27</v>
      </c>
      <c r="C41" s="81">
        <v>35000</v>
      </c>
      <c r="D41" s="82">
        <f>C41*'Investment Planner Post 5 Yrs'!$C$15</f>
        <v>13999.999999999996</v>
      </c>
      <c r="E41" s="145"/>
      <c r="F41" s="145"/>
      <c r="G41" s="145"/>
      <c r="H41" s="145"/>
      <c r="I41" s="145"/>
      <c r="J41" s="145"/>
      <c r="K41" s="145"/>
      <c r="L41" s="145"/>
      <c r="M41" s="145"/>
      <c r="N41" s="145"/>
      <c r="O41" s="145"/>
      <c r="P41" s="77"/>
    </row>
    <row r="42" spans="1:16" ht="18" thickBot="1">
      <c r="A42" s="78"/>
      <c r="B42" s="79" t="s">
        <v>28</v>
      </c>
      <c r="C42" s="81">
        <v>35000</v>
      </c>
      <c r="D42" s="82">
        <f>C42*'Investment Planner Post 5 Yrs'!$C$15</f>
        <v>13999.999999999996</v>
      </c>
      <c r="E42" s="145"/>
      <c r="F42" s="145"/>
      <c r="G42" s="145"/>
      <c r="H42" s="145"/>
      <c r="I42" s="145"/>
      <c r="J42" s="145"/>
      <c r="K42" s="145"/>
      <c r="L42" s="145"/>
      <c r="M42" s="145"/>
      <c r="N42" s="145"/>
      <c r="O42" s="145"/>
      <c r="P42" s="77"/>
    </row>
    <row r="43" spans="1:16" ht="18" thickBot="1">
      <c r="A43" s="78"/>
      <c r="B43" s="146" t="s">
        <v>51</v>
      </c>
      <c r="C43" s="146"/>
      <c r="D43" s="82">
        <f>SUM(D31:D42)+D29</f>
        <v>783935.1963071999</v>
      </c>
      <c r="E43" s="145"/>
      <c r="F43" s="145"/>
      <c r="G43" s="145"/>
      <c r="H43" s="145"/>
      <c r="I43" s="145"/>
      <c r="J43" s="145"/>
      <c r="K43" s="145"/>
      <c r="L43" s="145"/>
      <c r="M43" s="145"/>
      <c r="N43" s="145"/>
      <c r="O43" s="145"/>
      <c r="P43" s="77"/>
    </row>
    <row r="44" spans="1:16" ht="17.4" customHeight="1" thickBot="1">
      <c r="A44" s="78"/>
      <c r="B44" s="148" t="s">
        <v>13</v>
      </c>
      <c r="C44" s="149"/>
      <c r="D44" s="81">
        <f>D43*8%</f>
        <v>62714.815704575994</v>
      </c>
      <c r="E44" s="145"/>
      <c r="F44" s="145"/>
      <c r="G44" s="145"/>
      <c r="H44" s="145"/>
      <c r="I44" s="145"/>
      <c r="J44" s="145"/>
      <c r="K44" s="145"/>
      <c r="L44" s="145"/>
      <c r="M44" s="145"/>
      <c r="N44" s="145"/>
      <c r="O44" s="145"/>
      <c r="P44" s="77"/>
    </row>
    <row r="45" spans="1:16" ht="18" thickBot="1">
      <c r="A45" s="78"/>
      <c r="B45" s="146" t="s">
        <v>14</v>
      </c>
      <c r="C45" s="146"/>
      <c r="D45" s="82">
        <f>SUM(D43+D44)</f>
        <v>846650.0120117759</v>
      </c>
      <c r="E45" s="145"/>
      <c r="F45" s="145"/>
      <c r="G45" s="145"/>
      <c r="H45" s="145"/>
      <c r="I45" s="145"/>
      <c r="J45" s="145"/>
      <c r="K45" s="145"/>
      <c r="L45" s="145"/>
      <c r="M45" s="145"/>
      <c r="N45" s="145"/>
      <c r="O45" s="145"/>
      <c r="P45" s="77"/>
    </row>
    <row r="46" spans="1:16" ht="18" thickBot="1">
      <c r="A46" s="78"/>
      <c r="B46" s="119" t="s">
        <v>15</v>
      </c>
      <c r="C46" s="119"/>
      <c r="D46" s="80">
        <f>D44/D43</f>
        <v>0.08</v>
      </c>
      <c r="E46" s="145"/>
      <c r="F46" s="145"/>
      <c r="G46" s="145"/>
      <c r="H46" s="145"/>
      <c r="I46" s="145"/>
      <c r="J46" s="145"/>
      <c r="K46" s="145"/>
      <c r="L46" s="145"/>
      <c r="M46" s="145"/>
      <c r="N46" s="145"/>
      <c r="O46" s="145"/>
      <c r="P46" s="77"/>
    </row>
    <row r="47" spans="1:16" s="2" customFormat="1" ht="18" thickBot="1">
      <c r="A47" s="78"/>
      <c r="B47" s="116" t="s">
        <v>70</v>
      </c>
      <c r="C47" s="117"/>
      <c r="D47" s="118"/>
      <c r="E47" s="145"/>
      <c r="F47" s="145"/>
      <c r="G47" s="145"/>
      <c r="H47" s="145"/>
      <c r="I47" s="145"/>
      <c r="J47" s="145"/>
      <c r="K47" s="145"/>
      <c r="L47" s="145"/>
      <c r="M47" s="145"/>
      <c r="N47" s="145"/>
      <c r="O47" s="145"/>
      <c r="P47" s="77"/>
    </row>
    <row r="48" spans="1:16" ht="18" thickBot="1">
      <c r="A48" s="78"/>
      <c r="B48" s="146" t="s">
        <v>14</v>
      </c>
      <c r="C48" s="146"/>
      <c r="D48" s="82">
        <f>D45</f>
        <v>846650.0120117759</v>
      </c>
      <c r="E48" s="145"/>
      <c r="F48" s="145"/>
      <c r="G48" s="145"/>
      <c r="H48" s="145"/>
      <c r="I48" s="145"/>
      <c r="J48" s="145"/>
      <c r="K48" s="145"/>
      <c r="L48" s="145"/>
      <c r="M48" s="145"/>
      <c r="N48" s="145"/>
      <c r="O48" s="145"/>
      <c r="P48" s="77"/>
    </row>
    <row r="49" spans="1:16" ht="18" thickBot="1">
      <c r="A49" s="78"/>
      <c r="B49" s="146" t="s">
        <v>30</v>
      </c>
      <c r="C49" s="146"/>
      <c r="D49" s="81">
        <v>0</v>
      </c>
      <c r="E49" s="145"/>
      <c r="F49" s="145"/>
      <c r="G49" s="145"/>
      <c r="H49" s="145"/>
      <c r="I49" s="145"/>
      <c r="J49" s="145"/>
      <c r="K49" s="145"/>
      <c r="L49" s="145"/>
      <c r="M49" s="145"/>
      <c r="N49" s="145"/>
      <c r="O49" s="145"/>
      <c r="P49" s="77"/>
    </row>
    <row r="50" spans="1:16" ht="18" thickBot="1">
      <c r="A50" s="78"/>
      <c r="B50" s="146" t="s">
        <v>31</v>
      </c>
      <c r="C50" s="146"/>
      <c r="D50" s="82">
        <f>D48-D49</f>
        <v>846650.0120117759</v>
      </c>
      <c r="E50" s="145"/>
      <c r="F50" s="145"/>
      <c r="G50" s="145"/>
      <c r="H50" s="145"/>
      <c r="I50" s="145"/>
      <c r="J50" s="145"/>
      <c r="K50" s="145"/>
      <c r="L50" s="145"/>
      <c r="M50" s="145"/>
      <c r="N50" s="145"/>
      <c r="O50" s="145"/>
      <c r="P50" s="77"/>
    </row>
    <row r="51" spans="1:16" ht="18" thickBot="1">
      <c r="A51" s="78"/>
      <c r="B51" s="48" t="s">
        <v>68</v>
      </c>
      <c r="C51" s="29">
        <f>I28</f>
        <v>2028</v>
      </c>
      <c r="D51" s="82">
        <f>SUM(C31:C42)</f>
        <v>420000</v>
      </c>
      <c r="E51" s="145"/>
      <c r="F51" s="145"/>
      <c r="G51" s="145"/>
      <c r="H51" s="145"/>
      <c r="I51" s="145"/>
      <c r="J51" s="145"/>
      <c r="K51" s="145"/>
      <c r="L51" s="145"/>
      <c r="M51" s="145"/>
      <c r="N51" s="145"/>
      <c r="O51" s="145"/>
      <c r="P51" s="77"/>
    </row>
    <row r="52" spans="1:16" ht="18" thickBot="1">
      <c r="A52" s="78"/>
      <c r="B52" s="48" t="s">
        <v>51</v>
      </c>
      <c r="C52" s="29">
        <f>I28</f>
        <v>2028</v>
      </c>
      <c r="D52" s="82">
        <f>SUM(D31:D42)</f>
        <v>167999.99999999997</v>
      </c>
      <c r="E52" s="145"/>
      <c r="F52" s="145"/>
      <c r="G52" s="145"/>
      <c r="H52" s="145"/>
      <c r="I52" s="145"/>
      <c r="J52" s="145"/>
      <c r="K52" s="145"/>
      <c r="L52" s="145"/>
      <c r="M52" s="145"/>
      <c r="N52" s="145"/>
      <c r="O52" s="145"/>
      <c r="P52" s="77"/>
    </row>
    <row r="53" spans="1:16" s="174" customFormat="1" ht="18" thickBot="1">
      <c r="A53" s="77"/>
      <c r="B53" s="165" t="s">
        <v>76</v>
      </c>
      <c r="C53" s="75"/>
      <c r="D53" s="165" t="s">
        <v>76</v>
      </c>
      <c r="E53" s="76"/>
      <c r="F53" s="172" t="s">
        <v>76</v>
      </c>
      <c r="G53" s="77"/>
      <c r="H53" s="173" t="s">
        <v>76</v>
      </c>
      <c r="I53" s="77"/>
      <c r="J53" s="77"/>
      <c r="K53" s="173" t="s">
        <v>76</v>
      </c>
      <c r="L53" s="77"/>
      <c r="M53" s="77"/>
      <c r="N53" s="77"/>
      <c r="O53" s="77"/>
      <c r="P53" s="77"/>
    </row>
    <row r="54" spans="1:16" ht="18" thickBot="1">
      <c r="A54" s="78"/>
      <c r="B54" s="84"/>
      <c r="C54" s="24"/>
      <c r="D54" s="85"/>
      <c r="E54" s="25"/>
      <c r="F54" s="25"/>
      <c r="G54" s="85"/>
      <c r="H54" s="26" t="s">
        <v>16</v>
      </c>
      <c r="I54" s="54">
        <f>I28+1</f>
        <v>2029</v>
      </c>
      <c r="J54" s="85"/>
      <c r="K54" s="85"/>
      <c r="L54" s="85"/>
      <c r="M54" s="85"/>
      <c r="N54" s="85"/>
      <c r="O54" s="86"/>
      <c r="P54" s="77"/>
    </row>
    <row r="55" spans="1:16" ht="18" thickBot="1">
      <c r="A55" s="78"/>
      <c r="B55" s="150" t="s">
        <v>29</v>
      </c>
      <c r="C55" s="150"/>
      <c r="D55" s="90">
        <f>D50</f>
        <v>846650.0120117759</v>
      </c>
      <c r="E55" s="144"/>
      <c r="F55" s="144"/>
      <c r="G55" s="144"/>
      <c r="H55" s="144"/>
      <c r="I55" s="144"/>
      <c r="J55" s="144"/>
      <c r="K55" s="144"/>
      <c r="L55" s="144"/>
      <c r="M55" s="144"/>
      <c r="N55" s="144"/>
      <c r="O55" s="144"/>
      <c r="P55" s="77"/>
    </row>
    <row r="56" spans="1:16" ht="18" thickBot="1">
      <c r="A56" s="78"/>
      <c r="B56" s="21" t="s">
        <v>11</v>
      </c>
      <c r="C56" s="21" t="s">
        <v>12</v>
      </c>
      <c r="D56" s="21" t="s">
        <v>4</v>
      </c>
      <c r="E56" s="145"/>
      <c r="F56" s="145"/>
      <c r="G56" s="145"/>
      <c r="H56" s="145"/>
      <c r="I56" s="145"/>
      <c r="J56" s="145"/>
      <c r="K56" s="145"/>
      <c r="L56" s="145"/>
      <c r="M56" s="145"/>
      <c r="N56" s="145"/>
      <c r="O56" s="145"/>
      <c r="P56" s="77"/>
    </row>
    <row r="57" spans="1:16" ht="18" thickBot="1">
      <c r="A57" s="78"/>
      <c r="B57" s="79" t="s">
        <v>17</v>
      </c>
      <c r="C57" s="81">
        <v>38000</v>
      </c>
      <c r="D57" s="82">
        <f>C57*'Investment Planner Post 5 Yrs'!$C$15</f>
        <v>15199.999999999996</v>
      </c>
      <c r="E57" s="145"/>
      <c r="F57" s="145"/>
      <c r="G57" s="145"/>
      <c r="H57" s="145"/>
      <c r="I57" s="145"/>
      <c r="J57" s="145"/>
      <c r="K57" s="145"/>
      <c r="L57" s="145"/>
      <c r="M57" s="145"/>
      <c r="N57" s="145"/>
      <c r="O57" s="145"/>
      <c r="P57" s="77"/>
    </row>
    <row r="58" spans="1:16" ht="18" thickBot="1">
      <c r="A58" s="78"/>
      <c r="B58" s="79" t="s">
        <v>18</v>
      </c>
      <c r="C58" s="81">
        <v>38000</v>
      </c>
      <c r="D58" s="82">
        <f>C58*'Investment Planner Post 5 Yrs'!$C$15</f>
        <v>15199.999999999996</v>
      </c>
      <c r="E58" s="145"/>
      <c r="F58" s="145"/>
      <c r="G58" s="145"/>
      <c r="H58" s="145"/>
      <c r="I58" s="145"/>
      <c r="J58" s="145"/>
      <c r="K58" s="145"/>
      <c r="L58" s="145"/>
      <c r="M58" s="145"/>
      <c r="N58" s="145"/>
      <c r="O58" s="145"/>
      <c r="P58" s="77"/>
    </row>
    <row r="59" spans="1:16" ht="18" thickBot="1">
      <c r="A59" s="78"/>
      <c r="B59" s="79" t="s">
        <v>19</v>
      </c>
      <c r="C59" s="81">
        <v>38000</v>
      </c>
      <c r="D59" s="82">
        <f>C59*'Investment Planner Post 5 Yrs'!$C$15</f>
        <v>15199.999999999996</v>
      </c>
      <c r="E59" s="145"/>
      <c r="F59" s="145"/>
      <c r="G59" s="145"/>
      <c r="H59" s="145"/>
      <c r="I59" s="145"/>
      <c r="J59" s="145"/>
      <c r="K59" s="145"/>
      <c r="L59" s="145"/>
      <c r="M59" s="145"/>
      <c r="N59" s="145"/>
      <c r="O59" s="145"/>
      <c r="P59" s="77"/>
    </row>
    <row r="60" spans="1:16" ht="18" thickBot="1">
      <c r="A60" s="78"/>
      <c r="B60" s="79" t="s">
        <v>20</v>
      </c>
      <c r="C60" s="81">
        <v>38000</v>
      </c>
      <c r="D60" s="82">
        <f>C60*'Investment Planner Post 5 Yrs'!$C$15</f>
        <v>15199.999999999996</v>
      </c>
      <c r="E60" s="145"/>
      <c r="F60" s="145"/>
      <c r="G60" s="145"/>
      <c r="H60" s="145"/>
      <c r="I60" s="145"/>
      <c r="J60" s="145"/>
      <c r="K60" s="145"/>
      <c r="L60" s="145"/>
      <c r="M60" s="145"/>
      <c r="N60" s="145"/>
      <c r="O60" s="145"/>
      <c r="P60" s="77"/>
    </row>
    <row r="61" spans="1:16" ht="18" thickBot="1">
      <c r="A61" s="78"/>
      <c r="B61" s="79" t="s">
        <v>21</v>
      </c>
      <c r="C61" s="81">
        <v>38000</v>
      </c>
      <c r="D61" s="82">
        <f>C61*'Investment Planner Post 5 Yrs'!$C$15</f>
        <v>15199.999999999996</v>
      </c>
      <c r="E61" s="145"/>
      <c r="F61" s="145"/>
      <c r="G61" s="145"/>
      <c r="H61" s="145"/>
      <c r="I61" s="145"/>
      <c r="J61" s="145"/>
      <c r="K61" s="145"/>
      <c r="L61" s="145"/>
      <c r="M61" s="145"/>
      <c r="N61" s="145"/>
      <c r="O61" s="145"/>
      <c r="P61" s="77"/>
    </row>
    <row r="62" spans="1:16" ht="18" thickBot="1">
      <c r="A62" s="78"/>
      <c r="B62" s="79" t="s">
        <v>22</v>
      </c>
      <c r="C62" s="81">
        <v>38000</v>
      </c>
      <c r="D62" s="82">
        <f>C62*'Investment Planner Post 5 Yrs'!$C$15</f>
        <v>15199.999999999996</v>
      </c>
      <c r="E62" s="145"/>
      <c r="F62" s="145"/>
      <c r="G62" s="145"/>
      <c r="H62" s="145"/>
      <c r="I62" s="145"/>
      <c r="J62" s="145"/>
      <c r="K62" s="145"/>
      <c r="L62" s="145"/>
      <c r="M62" s="145"/>
      <c r="N62" s="145"/>
      <c r="O62" s="145"/>
      <c r="P62" s="77"/>
    </row>
    <row r="63" spans="1:16" ht="18" thickBot="1">
      <c r="A63" s="78"/>
      <c r="B63" s="79" t="s">
        <v>23</v>
      </c>
      <c r="C63" s="81">
        <v>38000</v>
      </c>
      <c r="D63" s="82">
        <f>C63*'Investment Planner Post 5 Yrs'!$C$15</f>
        <v>15199.999999999996</v>
      </c>
      <c r="E63" s="145"/>
      <c r="F63" s="145"/>
      <c r="G63" s="145"/>
      <c r="H63" s="145"/>
      <c r="I63" s="145"/>
      <c r="J63" s="145"/>
      <c r="K63" s="145"/>
      <c r="L63" s="145"/>
      <c r="M63" s="145"/>
      <c r="N63" s="145"/>
      <c r="O63" s="145"/>
      <c r="P63" s="77"/>
    </row>
    <row r="64" spans="1:16" ht="18" thickBot="1">
      <c r="A64" s="78"/>
      <c r="B64" s="79" t="s">
        <v>24</v>
      </c>
      <c r="C64" s="81">
        <v>38000</v>
      </c>
      <c r="D64" s="82">
        <f>C64*'Investment Planner Post 5 Yrs'!$C$15</f>
        <v>15199.999999999996</v>
      </c>
      <c r="E64" s="145"/>
      <c r="F64" s="145"/>
      <c r="G64" s="145"/>
      <c r="H64" s="145"/>
      <c r="I64" s="145"/>
      <c r="J64" s="145"/>
      <c r="K64" s="145"/>
      <c r="L64" s="145"/>
      <c r="M64" s="145"/>
      <c r="N64" s="145"/>
      <c r="O64" s="145"/>
      <c r="P64" s="77"/>
    </row>
    <row r="65" spans="1:16" ht="18" thickBot="1">
      <c r="A65" s="78"/>
      <c r="B65" s="79" t="s">
        <v>25</v>
      </c>
      <c r="C65" s="81">
        <v>38000</v>
      </c>
      <c r="D65" s="82">
        <f>C65*'Investment Planner Post 5 Yrs'!$C$15</f>
        <v>15199.999999999996</v>
      </c>
      <c r="E65" s="145"/>
      <c r="F65" s="145"/>
      <c r="G65" s="145"/>
      <c r="H65" s="145"/>
      <c r="I65" s="145"/>
      <c r="J65" s="145"/>
      <c r="K65" s="145"/>
      <c r="L65" s="145"/>
      <c r="M65" s="145"/>
      <c r="N65" s="145"/>
      <c r="O65" s="145"/>
      <c r="P65" s="77"/>
    </row>
    <row r="66" spans="1:16" ht="18" thickBot="1">
      <c r="A66" s="78"/>
      <c r="B66" s="79" t="s">
        <v>26</v>
      </c>
      <c r="C66" s="81">
        <v>38000</v>
      </c>
      <c r="D66" s="82">
        <f>C66*'Investment Planner Post 5 Yrs'!$C$15</f>
        <v>15199.999999999996</v>
      </c>
      <c r="E66" s="145"/>
      <c r="F66" s="145"/>
      <c r="G66" s="145"/>
      <c r="H66" s="145"/>
      <c r="I66" s="145"/>
      <c r="J66" s="145"/>
      <c r="K66" s="145"/>
      <c r="L66" s="145"/>
      <c r="M66" s="145"/>
      <c r="N66" s="145"/>
      <c r="O66" s="145"/>
      <c r="P66" s="77"/>
    </row>
    <row r="67" spans="1:16" ht="18" thickBot="1">
      <c r="A67" s="78"/>
      <c r="B67" s="79" t="s">
        <v>27</v>
      </c>
      <c r="C67" s="81">
        <v>38000</v>
      </c>
      <c r="D67" s="82">
        <f>C67*'Investment Planner Post 5 Yrs'!$C$15</f>
        <v>15199.999999999996</v>
      </c>
      <c r="E67" s="145"/>
      <c r="F67" s="145"/>
      <c r="G67" s="145"/>
      <c r="H67" s="145"/>
      <c r="I67" s="145"/>
      <c r="J67" s="145"/>
      <c r="K67" s="145"/>
      <c r="L67" s="145"/>
      <c r="M67" s="145"/>
      <c r="N67" s="145"/>
      <c r="O67" s="145"/>
      <c r="P67" s="77"/>
    </row>
    <row r="68" spans="1:16" ht="18" thickBot="1">
      <c r="A68" s="78"/>
      <c r="B68" s="79" t="s">
        <v>28</v>
      </c>
      <c r="C68" s="81">
        <v>38000</v>
      </c>
      <c r="D68" s="82">
        <f>C68*'Investment Planner Post 5 Yrs'!$C$15</f>
        <v>15199.999999999996</v>
      </c>
      <c r="E68" s="145"/>
      <c r="F68" s="145"/>
      <c r="G68" s="145"/>
      <c r="H68" s="145"/>
      <c r="I68" s="145"/>
      <c r="J68" s="145"/>
      <c r="K68" s="145"/>
      <c r="L68" s="145"/>
      <c r="M68" s="145"/>
      <c r="N68" s="145"/>
      <c r="O68" s="145"/>
      <c r="P68" s="77"/>
    </row>
    <row r="69" spans="1:16" ht="18" thickBot="1">
      <c r="A69" s="78"/>
      <c r="B69" s="146" t="s">
        <v>51</v>
      </c>
      <c r="C69" s="146"/>
      <c r="D69" s="82">
        <f>SUM(D57:D68)+D55</f>
        <v>1029050.0120117759</v>
      </c>
      <c r="E69" s="145"/>
      <c r="F69" s="145"/>
      <c r="G69" s="145"/>
      <c r="H69" s="145"/>
      <c r="I69" s="145"/>
      <c r="J69" s="145"/>
      <c r="K69" s="145"/>
      <c r="L69" s="145"/>
      <c r="M69" s="145"/>
      <c r="N69" s="145"/>
      <c r="O69" s="145"/>
      <c r="P69" s="77"/>
    </row>
    <row r="70" spans="1:16" ht="18.75" customHeight="1" thickBot="1">
      <c r="A70" s="78"/>
      <c r="B70" s="147" t="s">
        <v>13</v>
      </c>
      <c r="C70" s="147"/>
      <c r="D70" s="81">
        <f>D69*8%</f>
        <v>82324.00096094207</v>
      </c>
      <c r="E70" s="145"/>
      <c r="F70" s="145"/>
      <c r="G70" s="145"/>
      <c r="H70" s="145"/>
      <c r="I70" s="145"/>
      <c r="J70" s="145"/>
      <c r="K70" s="145"/>
      <c r="L70" s="145"/>
      <c r="M70" s="145"/>
      <c r="N70" s="145"/>
      <c r="O70" s="145"/>
      <c r="P70" s="77"/>
    </row>
    <row r="71" spans="1:16" ht="18" thickBot="1">
      <c r="A71" s="78"/>
      <c r="B71" s="146" t="s">
        <v>14</v>
      </c>
      <c r="C71" s="146"/>
      <c r="D71" s="82">
        <f>SUM(D69+D70)</f>
        <v>1111374.0129727179</v>
      </c>
      <c r="E71" s="145"/>
      <c r="F71" s="145"/>
      <c r="G71" s="145"/>
      <c r="H71" s="145"/>
      <c r="I71" s="145"/>
      <c r="J71" s="145"/>
      <c r="K71" s="145"/>
      <c r="L71" s="145"/>
      <c r="M71" s="145"/>
      <c r="N71" s="145"/>
      <c r="O71" s="145"/>
      <c r="P71" s="77"/>
    </row>
    <row r="72" spans="1:16" ht="18" thickBot="1">
      <c r="A72" s="78"/>
      <c r="B72" s="119" t="s">
        <v>15</v>
      </c>
      <c r="C72" s="119"/>
      <c r="D72" s="80">
        <f>D70/D69</f>
        <v>0.08</v>
      </c>
      <c r="E72" s="145"/>
      <c r="F72" s="145"/>
      <c r="G72" s="145"/>
      <c r="H72" s="145"/>
      <c r="I72" s="145"/>
      <c r="J72" s="145"/>
      <c r="K72" s="145"/>
      <c r="L72" s="145"/>
      <c r="M72" s="145"/>
      <c r="N72" s="145"/>
      <c r="O72" s="145"/>
      <c r="P72" s="77"/>
    </row>
    <row r="73" spans="1:16" s="2" customFormat="1" ht="18" thickBot="1">
      <c r="A73" s="78"/>
      <c r="B73" s="123" t="s">
        <v>70</v>
      </c>
      <c r="C73" s="123"/>
      <c r="D73" s="123"/>
      <c r="E73" s="145"/>
      <c r="F73" s="145"/>
      <c r="G73" s="145"/>
      <c r="H73" s="145"/>
      <c r="I73" s="145"/>
      <c r="J73" s="145"/>
      <c r="K73" s="145"/>
      <c r="L73" s="145"/>
      <c r="M73" s="145"/>
      <c r="N73" s="145"/>
      <c r="O73" s="145"/>
      <c r="P73" s="77"/>
    </row>
    <row r="74" spans="1:16" ht="18" thickBot="1">
      <c r="A74" s="78"/>
      <c r="B74" s="146" t="s">
        <v>14</v>
      </c>
      <c r="C74" s="146"/>
      <c r="D74" s="82">
        <f>D71</f>
        <v>1111374.0129727179</v>
      </c>
      <c r="E74" s="145"/>
      <c r="F74" s="145"/>
      <c r="G74" s="145"/>
      <c r="H74" s="145"/>
      <c r="I74" s="145"/>
      <c r="J74" s="145"/>
      <c r="K74" s="145"/>
      <c r="L74" s="145"/>
      <c r="M74" s="145"/>
      <c r="N74" s="145"/>
      <c r="O74" s="145"/>
      <c r="P74" s="77"/>
    </row>
    <row r="75" spans="1:16" ht="18" thickBot="1">
      <c r="A75" s="78"/>
      <c r="B75" s="146" t="s">
        <v>30</v>
      </c>
      <c r="C75" s="146"/>
      <c r="D75" s="81">
        <v>7800</v>
      </c>
      <c r="E75" s="145"/>
      <c r="F75" s="145"/>
      <c r="G75" s="145"/>
      <c r="H75" s="145"/>
      <c r="I75" s="145"/>
      <c r="J75" s="145"/>
      <c r="K75" s="145"/>
      <c r="L75" s="145"/>
      <c r="M75" s="145"/>
      <c r="N75" s="145"/>
      <c r="O75" s="145"/>
      <c r="P75" s="77"/>
    </row>
    <row r="76" spans="1:16" ht="18" thickBot="1">
      <c r="A76" s="78"/>
      <c r="B76" s="146" t="s">
        <v>31</v>
      </c>
      <c r="C76" s="146"/>
      <c r="D76" s="82">
        <f>D74-D75</f>
        <v>1103574.0129727179</v>
      </c>
      <c r="E76" s="145"/>
      <c r="F76" s="145"/>
      <c r="G76" s="145"/>
      <c r="H76" s="145"/>
      <c r="I76" s="145"/>
      <c r="J76" s="145"/>
      <c r="K76" s="145"/>
      <c r="L76" s="145"/>
      <c r="M76" s="145"/>
      <c r="N76" s="145"/>
      <c r="O76" s="145"/>
      <c r="P76" s="77"/>
    </row>
    <row r="77" spans="1:16" ht="18" thickBot="1">
      <c r="A77" s="78"/>
      <c r="B77" s="48" t="s">
        <v>68</v>
      </c>
      <c r="C77" s="29">
        <f>I54</f>
        <v>2029</v>
      </c>
      <c r="D77" s="82">
        <f>SUM(C57:C68)</f>
        <v>456000</v>
      </c>
      <c r="E77" s="145"/>
      <c r="F77" s="145"/>
      <c r="G77" s="145"/>
      <c r="H77" s="145"/>
      <c r="I77" s="145"/>
      <c r="J77" s="145"/>
      <c r="K77" s="145"/>
      <c r="L77" s="145"/>
      <c r="M77" s="145"/>
      <c r="N77" s="145"/>
      <c r="O77" s="145"/>
      <c r="P77" s="77"/>
    </row>
    <row r="78" spans="1:16" ht="18" thickBot="1">
      <c r="A78" s="78"/>
      <c r="B78" s="48" t="s">
        <v>51</v>
      </c>
      <c r="C78" s="29">
        <f>I54</f>
        <v>2029</v>
      </c>
      <c r="D78" s="82">
        <f>SUM(D57:D68)</f>
        <v>182399.99999999997</v>
      </c>
      <c r="E78" s="145"/>
      <c r="F78" s="145"/>
      <c r="G78" s="145"/>
      <c r="H78" s="145"/>
      <c r="I78" s="145"/>
      <c r="J78" s="145"/>
      <c r="K78" s="145"/>
      <c r="L78" s="145"/>
      <c r="M78" s="145"/>
      <c r="N78" s="145"/>
      <c r="O78" s="145"/>
      <c r="P78" s="77"/>
    </row>
    <row r="79" spans="1:16" s="174" customFormat="1" ht="15">
      <c r="A79" s="77"/>
      <c r="B79" s="165" t="s">
        <v>76</v>
      </c>
      <c r="C79" s="75"/>
      <c r="D79" s="165" t="s">
        <v>76</v>
      </c>
      <c r="E79" s="76"/>
      <c r="F79" s="172" t="s">
        <v>76</v>
      </c>
      <c r="G79" s="77"/>
      <c r="H79" s="173" t="s">
        <v>76</v>
      </c>
      <c r="I79" s="77"/>
      <c r="J79" s="77"/>
      <c r="K79" s="173" t="s">
        <v>76</v>
      </c>
      <c r="L79" s="77"/>
      <c r="M79" s="77"/>
      <c r="N79" s="77"/>
      <c r="O79" s="77"/>
      <c r="P79" s="77"/>
    </row>
  </sheetData>
  <mergeCells count="30">
    <mergeCell ref="B72:C72"/>
    <mergeCell ref="B3:C3"/>
    <mergeCell ref="B20:C20"/>
    <mergeCell ref="B46:C46"/>
    <mergeCell ref="B45:C45"/>
    <mergeCell ref="B48:C48"/>
    <mergeCell ref="B18:C18"/>
    <mergeCell ref="B44:C44"/>
    <mergeCell ref="B19:C19"/>
    <mergeCell ref="B22:C22"/>
    <mergeCell ref="B23:C23"/>
    <mergeCell ref="B24:C24"/>
    <mergeCell ref="B29:C29"/>
    <mergeCell ref="B43:C43"/>
    <mergeCell ref="E55:O78"/>
    <mergeCell ref="B21:D21"/>
    <mergeCell ref="B47:D47"/>
    <mergeCell ref="B73:D73"/>
    <mergeCell ref="B17:C17"/>
    <mergeCell ref="B49:C49"/>
    <mergeCell ref="B50:C50"/>
    <mergeCell ref="B71:C71"/>
    <mergeCell ref="B70:C70"/>
    <mergeCell ref="E3:O26"/>
    <mergeCell ref="E29:O52"/>
    <mergeCell ref="B74:C74"/>
    <mergeCell ref="B75:C75"/>
    <mergeCell ref="B76:C76"/>
    <mergeCell ref="B69:C69"/>
    <mergeCell ref="B55:C55"/>
  </mergeCells>
  <hyperlinks>
    <hyperlink ref="B1" r:id="rId1" display="http://www.networkrare.com/"/>
    <hyperlink ref="D1" r:id="rId2" display="http://www.networkrare.com/"/>
    <hyperlink ref="F1" r:id="rId3" display="http://www.networkrare.com/"/>
    <hyperlink ref="H1" r:id="rId4" display="http://www.networkrare.com/"/>
    <hyperlink ref="K1" r:id="rId5" display="http://www.networkrare.com/"/>
    <hyperlink ref="B27" r:id="rId6" display="http://www.networkrare.com/"/>
    <hyperlink ref="D27" r:id="rId7" display="http://www.networkrare.com/"/>
    <hyperlink ref="F27" r:id="rId8" display="http://www.networkrare.com/"/>
    <hyperlink ref="H27" r:id="rId9" display="http://www.networkrare.com/"/>
    <hyperlink ref="K27" r:id="rId10" display="http://www.networkrare.com/"/>
    <hyperlink ref="B53" r:id="rId11" display="http://www.networkrare.com/"/>
    <hyperlink ref="D53" r:id="rId12" display="http://www.networkrare.com/"/>
    <hyperlink ref="F53" r:id="rId13" display="http://www.networkrare.com/"/>
    <hyperlink ref="H53" r:id="rId14" display="http://www.networkrare.com/"/>
    <hyperlink ref="K53" r:id="rId15" display="http://www.networkrare.com/"/>
    <hyperlink ref="B79" r:id="rId16" display="http://www.networkrare.com/"/>
    <hyperlink ref="D79" r:id="rId17" display="http://www.networkrare.com/"/>
    <hyperlink ref="F79" r:id="rId18" display="http://www.networkrare.com/"/>
    <hyperlink ref="H79" r:id="rId19" display="http://www.networkrare.com/"/>
    <hyperlink ref="K79" r:id="rId20" display="http://www.networkrare.com/"/>
  </hyperlinks>
  <printOptions/>
  <pageMargins left="0.3937007874015748" right="0.3937007874015748" top="0.3937007874015748" bottom="0.3937007874015748" header="0.31496062992125984" footer="0.31496062992125984"/>
  <pageSetup horizontalDpi="300" verticalDpi="300" orientation="landscape" paperSize="9" copies="0" r:id="rId22"/>
  <drawing r:id="rId21"/>
</worksheet>
</file>

<file path=xl/worksheets/sheet6.xml><?xml version="1.0" encoding="utf-8"?>
<worksheet xmlns="http://schemas.openxmlformats.org/spreadsheetml/2006/main" xmlns:r="http://schemas.openxmlformats.org/officeDocument/2006/relationships">
  <dimension ref="A1:P76"/>
  <sheetViews>
    <sheetView workbookViewId="0" topLeftCell="A54">
      <selection activeCell="A76" sqref="A76:XFD76"/>
    </sheetView>
  </sheetViews>
  <sheetFormatPr defaultColWidth="8.7109375" defaultRowHeight="15"/>
  <cols>
    <col min="1" max="1" width="3.140625" style="5" customWidth="1"/>
    <col min="2" max="2" width="18.421875" style="5" customWidth="1"/>
    <col min="3" max="3" width="14.57421875" style="5" customWidth="1"/>
    <col min="4" max="4" width="17.140625" style="5" customWidth="1"/>
    <col min="5" max="5" width="12.7109375" style="5" customWidth="1"/>
    <col min="6" max="15" width="8.7109375" style="5" customWidth="1"/>
    <col min="16" max="16" width="3.140625" style="5" customWidth="1"/>
    <col min="17" max="16384" width="8.7109375" style="5" customWidth="1"/>
  </cols>
  <sheetData>
    <row r="1" spans="1:16" s="174" customFormat="1" ht="15" thickBot="1">
      <c r="A1" s="77"/>
      <c r="B1" s="165" t="s">
        <v>76</v>
      </c>
      <c r="C1" s="75"/>
      <c r="D1" s="165" t="s">
        <v>76</v>
      </c>
      <c r="E1" s="76"/>
      <c r="F1" s="172" t="s">
        <v>76</v>
      </c>
      <c r="G1" s="77"/>
      <c r="H1" s="173" t="s">
        <v>76</v>
      </c>
      <c r="I1" s="77"/>
      <c r="J1" s="77"/>
      <c r="K1" s="173" t="s">
        <v>76</v>
      </c>
      <c r="L1" s="77"/>
      <c r="M1" s="77"/>
      <c r="N1" s="77"/>
      <c r="O1" s="77"/>
      <c r="P1" s="77"/>
    </row>
    <row r="2" spans="1:16" ht="18.6" thickBot="1">
      <c r="A2" s="16"/>
      <c r="B2" s="91"/>
      <c r="C2" s="92"/>
      <c r="D2" s="93"/>
      <c r="E2" s="94"/>
      <c r="F2" s="94"/>
      <c r="G2" s="95"/>
      <c r="H2" s="96" t="s">
        <v>16</v>
      </c>
      <c r="I2" s="97">
        <f>'Investment Tracker Calc-5-8Yrs.'!I54+1</f>
        <v>2030</v>
      </c>
      <c r="J2" s="95"/>
      <c r="K2" s="95"/>
      <c r="L2" s="95"/>
      <c r="M2" s="95"/>
      <c r="N2" s="95"/>
      <c r="O2" s="62"/>
      <c r="P2" s="98"/>
    </row>
    <row r="3" spans="1:16" ht="18.6" thickBot="1">
      <c r="A3" s="16"/>
      <c r="B3" s="152" t="s">
        <v>29</v>
      </c>
      <c r="C3" s="152"/>
      <c r="D3" s="18">
        <f>'Investment Tracker Calc-5-8Yrs.'!D76</f>
        <v>1103574.0129727179</v>
      </c>
      <c r="E3" s="154"/>
      <c r="F3" s="154"/>
      <c r="G3" s="154"/>
      <c r="H3" s="154"/>
      <c r="I3" s="154"/>
      <c r="J3" s="154"/>
      <c r="K3" s="154"/>
      <c r="L3" s="154"/>
      <c r="M3" s="154"/>
      <c r="N3" s="154"/>
      <c r="O3" s="154"/>
      <c r="P3" s="15"/>
    </row>
    <row r="4" spans="1:16" ht="18.6" thickBot="1">
      <c r="A4" s="16"/>
      <c r="B4" s="6" t="s">
        <v>11</v>
      </c>
      <c r="C4" s="6" t="s">
        <v>12</v>
      </c>
      <c r="D4" s="6" t="s">
        <v>4</v>
      </c>
      <c r="E4" s="115"/>
      <c r="F4" s="115"/>
      <c r="G4" s="115"/>
      <c r="H4" s="115"/>
      <c r="I4" s="115"/>
      <c r="J4" s="115"/>
      <c r="K4" s="115"/>
      <c r="L4" s="115"/>
      <c r="M4" s="115"/>
      <c r="N4" s="115"/>
      <c r="O4" s="115"/>
      <c r="P4" s="15"/>
    </row>
    <row r="5" spans="1:16" ht="18.6" thickBot="1">
      <c r="A5" s="16"/>
      <c r="B5" s="99" t="s">
        <v>17</v>
      </c>
      <c r="C5" s="100">
        <v>45000</v>
      </c>
      <c r="D5" s="18">
        <f>C5*'Investment Planner Post 5 Yrs'!$C$15</f>
        <v>17999.999999999996</v>
      </c>
      <c r="E5" s="115"/>
      <c r="F5" s="115"/>
      <c r="G5" s="115"/>
      <c r="H5" s="115"/>
      <c r="I5" s="115"/>
      <c r="J5" s="115"/>
      <c r="K5" s="115"/>
      <c r="L5" s="115"/>
      <c r="M5" s="115"/>
      <c r="N5" s="115"/>
      <c r="O5" s="115"/>
      <c r="P5" s="15"/>
    </row>
    <row r="6" spans="1:16" ht="18.6" thickBot="1">
      <c r="A6" s="16"/>
      <c r="B6" s="99" t="s">
        <v>18</v>
      </c>
      <c r="C6" s="100">
        <v>45000</v>
      </c>
      <c r="D6" s="18">
        <f>C6*'Investment Planner Post 5 Yrs'!$C$15</f>
        <v>17999.999999999996</v>
      </c>
      <c r="E6" s="115"/>
      <c r="F6" s="115"/>
      <c r="G6" s="115"/>
      <c r="H6" s="115"/>
      <c r="I6" s="115"/>
      <c r="J6" s="115"/>
      <c r="K6" s="115"/>
      <c r="L6" s="115"/>
      <c r="M6" s="115"/>
      <c r="N6" s="115"/>
      <c r="O6" s="115"/>
      <c r="P6" s="15"/>
    </row>
    <row r="7" spans="1:16" ht="18.6" thickBot="1">
      <c r="A7" s="16"/>
      <c r="B7" s="99" t="s">
        <v>19</v>
      </c>
      <c r="C7" s="100">
        <v>45000</v>
      </c>
      <c r="D7" s="18">
        <f>C7*'Investment Planner Post 5 Yrs'!$C$15</f>
        <v>17999.999999999996</v>
      </c>
      <c r="E7" s="115"/>
      <c r="F7" s="115"/>
      <c r="G7" s="115"/>
      <c r="H7" s="115"/>
      <c r="I7" s="115"/>
      <c r="J7" s="115"/>
      <c r="K7" s="115"/>
      <c r="L7" s="115"/>
      <c r="M7" s="115"/>
      <c r="N7" s="115"/>
      <c r="O7" s="115"/>
      <c r="P7" s="15"/>
    </row>
    <row r="8" spans="1:16" ht="18.6" thickBot="1">
      <c r="A8" s="16"/>
      <c r="B8" s="99" t="s">
        <v>20</v>
      </c>
      <c r="C8" s="100">
        <v>45000</v>
      </c>
      <c r="D8" s="18">
        <f>C8*'Investment Planner Post 5 Yrs'!$C$15</f>
        <v>17999.999999999996</v>
      </c>
      <c r="E8" s="115"/>
      <c r="F8" s="115"/>
      <c r="G8" s="115"/>
      <c r="H8" s="115"/>
      <c r="I8" s="115"/>
      <c r="J8" s="115"/>
      <c r="K8" s="115"/>
      <c r="L8" s="115"/>
      <c r="M8" s="115"/>
      <c r="N8" s="115"/>
      <c r="O8" s="115"/>
      <c r="P8" s="15"/>
    </row>
    <row r="9" spans="1:16" ht="18.6" thickBot="1">
      <c r="A9" s="16"/>
      <c r="B9" s="99" t="s">
        <v>21</v>
      </c>
      <c r="C9" s="100">
        <v>45000</v>
      </c>
      <c r="D9" s="18">
        <f>C9*'Investment Planner Post 5 Yrs'!$C$15</f>
        <v>17999.999999999996</v>
      </c>
      <c r="E9" s="115"/>
      <c r="F9" s="115"/>
      <c r="G9" s="115"/>
      <c r="H9" s="115"/>
      <c r="I9" s="115"/>
      <c r="J9" s="115"/>
      <c r="K9" s="115"/>
      <c r="L9" s="115"/>
      <c r="M9" s="115"/>
      <c r="N9" s="115"/>
      <c r="O9" s="115"/>
      <c r="P9" s="15"/>
    </row>
    <row r="10" spans="1:16" ht="18.6" thickBot="1">
      <c r="A10" s="16"/>
      <c r="B10" s="99" t="s">
        <v>22</v>
      </c>
      <c r="C10" s="100">
        <v>45000</v>
      </c>
      <c r="D10" s="18">
        <f>C10*'Investment Planner Post 5 Yrs'!$C$15</f>
        <v>17999.999999999996</v>
      </c>
      <c r="E10" s="115"/>
      <c r="F10" s="115"/>
      <c r="G10" s="115"/>
      <c r="H10" s="115"/>
      <c r="I10" s="115"/>
      <c r="J10" s="115"/>
      <c r="K10" s="115"/>
      <c r="L10" s="115"/>
      <c r="M10" s="115"/>
      <c r="N10" s="115"/>
      <c r="O10" s="115"/>
      <c r="P10" s="15"/>
    </row>
    <row r="11" spans="1:16" ht="18.6" thickBot="1">
      <c r="A11" s="16"/>
      <c r="B11" s="99" t="s">
        <v>23</v>
      </c>
      <c r="C11" s="100">
        <v>45000</v>
      </c>
      <c r="D11" s="18">
        <f>C11*'Investment Planner Post 5 Yrs'!$C$15</f>
        <v>17999.999999999996</v>
      </c>
      <c r="E11" s="115"/>
      <c r="F11" s="115"/>
      <c r="G11" s="115"/>
      <c r="H11" s="115"/>
      <c r="I11" s="115"/>
      <c r="J11" s="115"/>
      <c r="K11" s="115"/>
      <c r="L11" s="115"/>
      <c r="M11" s="115"/>
      <c r="N11" s="115"/>
      <c r="O11" s="115"/>
      <c r="P11" s="15"/>
    </row>
    <row r="12" spans="1:16" ht="18.6" thickBot="1">
      <c r="A12" s="16"/>
      <c r="B12" s="99" t="s">
        <v>24</v>
      </c>
      <c r="C12" s="100">
        <v>45000</v>
      </c>
      <c r="D12" s="18">
        <f>C12*'Investment Planner Post 5 Yrs'!$C$15</f>
        <v>17999.999999999996</v>
      </c>
      <c r="E12" s="115"/>
      <c r="F12" s="115"/>
      <c r="G12" s="115"/>
      <c r="H12" s="115"/>
      <c r="I12" s="115"/>
      <c r="J12" s="115"/>
      <c r="K12" s="115"/>
      <c r="L12" s="115"/>
      <c r="M12" s="115"/>
      <c r="N12" s="115"/>
      <c r="O12" s="115"/>
      <c r="P12" s="15"/>
    </row>
    <row r="13" spans="1:16" ht="18.6" thickBot="1">
      <c r="A13" s="16"/>
      <c r="B13" s="99" t="s">
        <v>25</v>
      </c>
      <c r="C13" s="100">
        <v>45000</v>
      </c>
      <c r="D13" s="18">
        <f>C13*'Investment Planner Post 5 Yrs'!$C$15</f>
        <v>17999.999999999996</v>
      </c>
      <c r="E13" s="115"/>
      <c r="F13" s="115"/>
      <c r="G13" s="115"/>
      <c r="H13" s="115"/>
      <c r="I13" s="115"/>
      <c r="J13" s="115"/>
      <c r="K13" s="115"/>
      <c r="L13" s="115"/>
      <c r="M13" s="115"/>
      <c r="N13" s="115"/>
      <c r="O13" s="115"/>
      <c r="P13" s="15"/>
    </row>
    <row r="14" spans="1:16" ht="18.6" thickBot="1">
      <c r="A14" s="16"/>
      <c r="B14" s="99" t="s">
        <v>26</v>
      </c>
      <c r="C14" s="100">
        <v>45000</v>
      </c>
      <c r="D14" s="18">
        <f>C14*'Investment Planner Post 5 Yrs'!$C$15</f>
        <v>17999.999999999996</v>
      </c>
      <c r="E14" s="115"/>
      <c r="F14" s="115"/>
      <c r="G14" s="115"/>
      <c r="H14" s="115"/>
      <c r="I14" s="115"/>
      <c r="J14" s="115"/>
      <c r="K14" s="115"/>
      <c r="L14" s="115"/>
      <c r="M14" s="115"/>
      <c r="N14" s="115"/>
      <c r="O14" s="115"/>
      <c r="P14" s="15"/>
    </row>
    <row r="15" spans="1:16" ht="18.6" thickBot="1">
      <c r="A15" s="16"/>
      <c r="B15" s="99" t="s">
        <v>27</v>
      </c>
      <c r="C15" s="100">
        <v>45000</v>
      </c>
      <c r="D15" s="18">
        <f>C15*'Investment Planner Post 5 Yrs'!$C$15</f>
        <v>17999.999999999996</v>
      </c>
      <c r="E15" s="115"/>
      <c r="F15" s="115"/>
      <c r="G15" s="115"/>
      <c r="H15" s="115"/>
      <c r="I15" s="115"/>
      <c r="J15" s="115"/>
      <c r="K15" s="115"/>
      <c r="L15" s="115"/>
      <c r="M15" s="115"/>
      <c r="N15" s="115"/>
      <c r="O15" s="115"/>
      <c r="P15" s="15"/>
    </row>
    <row r="16" spans="1:16" ht="18.6" thickBot="1">
      <c r="A16" s="16"/>
      <c r="B16" s="99" t="s">
        <v>28</v>
      </c>
      <c r="C16" s="100">
        <v>45000</v>
      </c>
      <c r="D16" s="18">
        <f>C16*'Investment Planner Post 5 Yrs'!$C$15</f>
        <v>17999.999999999996</v>
      </c>
      <c r="E16" s="115"/>
      <c r="F16" s="115"/>
      <c r="G16" s="115"/>
      <c r="H16" s="115"/>
      <c r="I16" s="115"/>
      <c r="J16" s="115"/>
      <c r="K16" s="115"/>
      <c r="L16" s="115"/>
      <c r="M16" s="115"/>
      <c r="N16" s="115"/>
      <c r="O16" s="115"/>
      <c r="P16" s="15"/>
    </row>
    <row r="17" spans="1:16" ht="18.6" thickBot="1">
      <c r="A17" s="16"/>
      <c r="B17" s="151" t="s">
        <v>51</v>
      </c>
      <c r="C17" s="151"/>
      <c r="D17" s="18">
        <f>SUM(D5:D16)+D3</f>
        <v>1319574.0129727179</v>
      </c>
      <c r="E17" s="115"/>
      <c r="F17" s="115"/>
      <c r="G17" s="115"/>
      <c r="H17" s="115"/>
      <c r="I17" s="115"/>
      <c r="J17" s="115"/>
      <c r="K17" s="115"/>
      <c r="L17" s="115"/>
      <c r="M17" s="115"/>
      <c r="N17" s="115"/>
      <c r="O17" s="115"/>
      <c r="P17" s="15"/>
    </row>
    <row r="18" spans="1:16" ht="18.75" customHeight="1" thickBot="1">
      <c r="A18" s="16"/>
      <c r="B18" s="143" t="s">
        <v>13</v>
      </c>
      <c r="C18" s="143"/>
      <c r="D18" s="100">
        <f>D17*8%</f>
        <v>105565.92103781743</v>
      </c>
      <c r="E18" s="115"/>
      <c r="F18" s="115"/>
      <c r="G18" s="115"/>
      <c r="H18" s="115"/>
      <c r="I18" s="115"/>
      <c r="J18" s="115"/>
      <c r="K18" s="115"/>
      <c r="L18" s="115"/>
      <c r="M18" s="115"/>
      <c r="N18" s="115"/>
      <c r="O18" s="115"/>
      <c r="P18" s="15"/>
    </row>
    <row r="19" spans="1:16" ht="18.6" thickBot="1">
      <c r="A19" s="16"/>
      <c r="B19" s="151" t="s">
        <v>14</v>
      </c>
      <c r="C19" s="151"/>
      <c r="D19" s="18">
        <f>SUM(D17+D18)</f>
        <v>1425139.9340105352</v>
      </c>
      <c r="E19" s="115"/>
      <c r="F19" s="115"/>
      <c r="G19" s="115"/>
      <c r="H19" s="115"/>
      <c r="I19" s="115"/>
      <c r="J19" s="115"/>
      <c r="K19" s="115"/>
      <c r="L19" s="115"/>
      <c r="M19" s="115"/>
      <c r="N19" s="115"/>
      <c r="O19" s="115"/>
      <c r="P19" s="15"/>
    </row>
    <row r="20" spans="1:16" ht="18.6" thickBot="1">
      <c r="A20" s="16"/>
      <c r="B20" s="151" t="s">
        <v>15</v>
      </c>
      <c r="C20" s="151"/>
      <c r="D20" s="101">
        <f>D18/D17</f>
        <v>0.08</v>
      </c>
      <c r="E20" s="115"/>
      <c r="F20" s="115"/>
      <c r="G20" s="115"/>
      <c r="H20" s="115"/>
      <c r="I20" s="115"/>
      <c r="J20" s="115"/>
      <c r="K20" s="115"/>
      <c r="L20" s="115"/>
      <c r="M20" s="115"/>
      <c r="N20" s="115"/>
      <c r="O20" s="115"/>
      <c r="P20" s="15"/>
    </row>
    <row r="21" spans="1:16" ht="18.6" thickBot="1">
      <c r="A21" s="16"/>
      <c r="B21" s="151" t="s">
        <v>14</v>
      </c>
      <c r="C21" s="151"/>
      <c r="D21" s="18">
        <f>D19</f>
        <v>1425139.9340105352</v>
      </c>
      <c r="E21" s="115"/>
      <c r="F21" s="115"/>
      <c r="G21" s="115"/>
      <c r="H21" s="115"/>
      <c r="I21" s="115"/>
      <c r="J21" s="115"/>
      <c r="K21" s="115"/>
      <c r="L21" s="115"/>
      <c r="M21" s="115"/>
      <c r="N21" s="115"/>
      <c r="O21" s="115"/>
      <c r="P21" s="15"/>
    </row>
    <row r="22" spans="1:16" ht="18.6" thickBot="1">
      <c r="A22" s="16"/>
      <c r="B22" s="151" t="s">
        <v>30</v>
      </c>
      <c r="C22" s="151"/>
      <c r="D22" s="100">
        <v>24000</v>
      </c>
      <c r="E22" s="115"/>
      <c r="F22" s="115"/>
      <c r="G22" s="115"/>
      <c r="H22" s="115"/>
      <c r="I22" s="115"/>
      <c r="J22" s="115"/>
      <c r="K22" s="115"/>
      <c r="L22" s="115"/>
      <c r="M22" s="115"/>
      <c r="N22" s="115"/>
      <c r="O22" s="115"/>
      <c r="P22" s="15"/>
    </row>
    <row r="23" spans="1:16" ht="18.6" thickBot="1">
      <c r="A23" s="16"/>
      <c r="B23" s="151" t="s">
        <v>31</v>
      </c>
      <c r="C23" s="151"/>
      <c r="D23" s="18">
        <f>D21-D22</f>
        <v>1401139.9340105352</v>
      </c>
      <c r="E23" s="115"/>
      <c r="F23" s="115"/>
      <c r="G23" s="115"/>
      <c r="H23" s="115"/>
      <c r="I23" s="115"/>
      <c r="J23" s="115"/>
      <c r="K23" s="115"/>
      <c r="L23" s="115"/>
      <c r="M23" s="115"/>
      <c r="N23" s="115"/>
      <c r="O23" s="115"/>
      <c r="P23" s="15"/>
    </row>
    <row r="24" spans="1:16" ht="18.6" thickBot="1">
      <c r="A24" s="16"/>
      <c r="B24" s="7" t="s">
        <v>68</v>
      </c>
      <c r="C24" s="102">
        <f>I2</f>
        <v>2030</v>
      </c>
      <c r="D24" s="18">
        <f>SUM(C5:C16)</f>
        <v>540000</v>
      </c>
      <c r="E24" s="115"/>
      <c r="F24" s="115"/>
      <c r="G24" s="115"/>
      <c r="H24" s="115"/>
      <c r="I24" s="115"/>
      <c r="J24" s="115"/>
      <c r="K24" s="115"/>
      <c r="L24" s="115"/>
      <c r="M24" s="115"/>
      <c r="N24" s="115"/>
      <c r="O24" s="115"/>
      <c r="P24" s="15"/>
    </row>
    <row r="25" spans="1:16" ht="18.6" thickBot="1">
      <c r="A25" s="16"/>
      <c r="B25" s="7" t="s">
        <v>51</v>
      </c>
      <c r="C25" s="102">
        <f>I2</f>
        <v>2030</v>
      </c>
      <c r="D25" s="18">
        <f>SUM(D5:D16)</f>
        <v>215999.99999999997</v>
      </c>
      <c r="E25" s="115"/>
      <c r="F25" s="115"/>
      <c r="G25" s="115"/>
      <c r="H25" s="115"/>
      <c r="I25" s="115"/>
      <c r="J25" s="115"/>
      <c r="K25" s="115"/>
      <c r="L25" s="115"/>
      <c r="M25" s="115"/>
      <c r="N25" s="115"/>
      <c r="O25" s="115"/>
      <c r="P25" s="15"/>
    </row>
    <row r="26" spans="1:16" s="174" customFormat="1" ht="15" thickBot="1">
      <c r="A26" s="77"/>
      <c r="B26" s="165" t="s">
        <v>76</v>
      </c>
      <c r="C26" s="75"/>
      <c r="D26" s="165" t="s">
        <v>76</v>
      </c>
      <c r="E26" s="76"/>
      <c r="F26" s="172" t="s">
        <v>76</v>
      </c>
      <c r="G26" s="77"/>
      <c r="H26" s="173" t="s">
        <v>76</v>
      </c>
      <c r="I26" s="77"/>
      <c r="J26" s="77"/>
      <c r="K26" s="173" t="s">
        <v>76</v>
      </c>
      <c r="L26" s="77"/>
      <c r="M26" s="77"/>
      <c r="N26" s="77"/>
      <c r="O26" s="77"/>
      <c r="P26" s="77"/>
    </row>
    <row r="27" spans="1:16" ht="18.6" thickBot="1">
      <c r="A27" s="16"/>
      <c r="B27" s="103"/>
      <c r="C27" s="95"/>
      <c r="D27" s="95"/>
      <c r="E27" s="95"/>
      <c r="F27" s="95"/>
      <c r="G27" s="104" t="s">
        <v>16</v>
      </c>
      <c r="H27" s="104">
        <f>I2+1</f>
        <v>2031</v>
      </c>
      <c r="I27" s="95"/>
      <c r="J27" s="95"/>
      <c r="K27" s="95"/>
      <c r="L27" s="95"/>
      <c r="M27" s="95"/>
      <c r="N27" s="95"/>
      <c r="O27" s="62"/>
      <c r="P27" s="15"/>
    </row>
    <row r="28" spans="1:16" ht="18.6" thickBot="1">
      <c r="A28" s="16"/>
      <c r="B28" s="153" t="s">
        <v>29</v>
      </c>
      <c r="C28" s="153"/>
      <c r="D28" s="18">
        <f>D23</f>
        <v>1401139.9340105352</v>
      </c>
      <c r="E28" s="115"/>
      <c r="F28" s="115"/>
      <c r="G28" s="115"/>
      <c r="H28" s="115"/>
      <c r="I28" s="115"/>
      <c r="J28" s="115"/>
      <c r="K28" s="115"/>
      <c r="L28" s="115"/>
      <c r="M28" s="115"/>
      <c r="N28" s="115"/>
      <c r="O28" s="115"/>
      <c r="P28" s="15"/>
    </row>
    <row r="29" spans="1:16" ht="18.6" thickBot="1">
      <c r="A29" s="16"/>
      <c r="B29" s="6" t="s">
        <v>11</v>
      </c>
      <c r="C29" s="6" t="s">
        <v>12</v>
      </c>
      <c r="D29" s="6" t="s">
        <v>4</v>
      </c>
      <c r="E29" s="115"/>
      <c r="F29" s="115"/>
      <c r="G29" s="115"/>
      <c r="H29" s="115"/>
      <c r="I29" s="115"/>
      <c r="J29" s="115"/>
      <c r="K29" s="115"/>
      <c r="L29" s="115"/>
      <c r="M29" s="115"/>
      <c r="N29" s="115"/>
      <c r="O29" s="115"/>
      <c r="P29" s="15"/>
    </row>
    <row r="30" spans="1:16" ht="18.6" thickBot="1">
      <c r="A30" s="16"/>
      <c r="B30" s="99" t="s">
        <v>17</v>
      </c>
      <c r="C30" s="100">
        <v>52000</v>
      </c>
      <c r="D30" s="18">
        <f>C30*'Investment Planner Post 5 Yrs'!$C$15</f>
        <v>20799.999999999996</v>
      </c>
      <c r="E30" s="115"/>
      <c r="F30" s="115"/>
      <c r="G30" s="115"/>
      <c r="H30" s="115"/>
      <c r="I30" s="115"/>
      <c r="J30" s="115"/>
      <c r="K30" s="115"/>
      <c r="L30" s="115"/>
      <c r="M30" s="115"/>
      <c r="N30" s="115"/>
      <c r="O30" s="115"/>
      <c r="P30" s="15"/>
    </row>
    <row r="31" spans="1:16" ht="18.6" thickBot="1">
      <c r="A31" s="16"/>
      <c r="B31" s="99" t="s">
        <v>18</v>
      </c>
      <c r="C31" s="100">
        <v>52000</v>
      </c>
      <c r="D31" s="18">
        <f>C31*'Investment Planner Post 5 Yrs'!$C$15</f>
        <v>20799.999999999996</v>
      </c>
      <c r="E31" s="115"/>
      <c r="F31" s="115"/>
      <c r="G31" s="115"/>
      <c r="H31" s="115"/>
      <c r="I31" s="115"/>
      <c r="J31" s="115"/>
      <c r="K31" s="115"/>
      <c r="L31" s="115"/>
      <c r="M31" s="115"/>
      <c r="N31" s="115"/>
      <c r="O31" s="115"/>
      <c r="P31" s="15"/>
    </row>
    <row r="32" spans="1:16" ht="18.6" thickBot="1">
      <c r="A32" s="16"/>
      <c r="B32" s="99" t="s">
        <v>19</v>
      </c>
      <c r="C32" s="100">
        <v>52000</v>
      </c>
      <c r="D32" s="18">
        <f>C32*'Investment Planner Post 5 Yrs'!$C$15</f>
        <v>20799.999999999996</v>
      </c>
      <c r="E32" s="115"/>
      <c r="F32" s="115"/>
      <c r="G32" s="115"/>
      <c r="H32" s="115"/>
      <c r="I32" s="115"/>
      <c r="J32" s="115"/>
      <c r="K32" s="115"/>
      <c r="L32" s="115"/>
      <c r="M32" s="115"/>
      <c r="N32" s="115"/>
      <c r="O32" s="115"/>
      <c r="P32" s="15"/>
    </row>
    <row r="33" spans="1:16" ht="18.6" thickBot="1">
      <c r="A33" s="16"/>
      <c r="B33" s="99" t="s">
        <v>20</v>
      </c>
      <c r="C33" s="100">
        <v>52000</v>
      </c>
      <c r="D33" s="18">
        <f>C33*'Investment Planner Post 5 Yrs'!$C$15</f>
        <v>20799.999999999996</v>
      </c>
      <c r="E33" s="115"/>
      <c r="F33" s="115"/>
      <c r="G33" s="115"/>
      <c r="H33" s="115"/>
      <c r="I33" s="115"/>
      <c r="J33" s="115"/>
      <c r="K33" s="115"/>
      <c r="L33" s="115"/>
      <c r="M33" s="115"/>
      <c r="N33" s="115"/>
      <c r="O33" s="115"/>
      <c r="P33" s="15"/>
    </row>
    <row r="34" spans="1:16" ht="18.6" thickBot="1">
      <c r="A34" s="16"/>
      <c r="B34" s="99" t="s">
        <v>21</v>
      </c>
      <c r="C34" s="100">
        <v>52000</v>
      </c>
      <c r="D34" s="18">
        <f>C34*'Investment Planner Post 5 Yrs'!$C$15</f>
        <v>20799.999999999996</v>
      </c>
      <c r="E34" s="115"/>
      <c r="F34" s="115"/>
      <c r="G34" s="115"/>
      <c r="H34" s="115"/>
      <c r="I34" s="115"/>
      <c r="J34" s="115"/>
      <c r="K34" s="115"/>
      <c r="L34" s="115"/>
      <c r="M34" s="115"/>
      <c r="N34" s="115"/>
      <c r="O34" s="115"/>
      <c r="P34" s="15"/>
    </row>
    <row r="35" spans="1:16" ht="18.6" thickBot="1">
      <c r="A35" s="16"/>
      <c r="B35" s="99" t="s">
        <v>22</v>
      </c>
      <c r="C35" s="100">
        <v>52000</v>
      </c>
      <c r="D35" s="18">
        <f>C35*'Investment Planner Post 5 Yrs'!$C$15</f>
        <v>20799.999999999996</v>
      </c>
      <c r="E35" s="115"/>
      <c r="F35" s="115"/>
      <c r="G35" s="115"/>
      <c r="H35" s="115"/>
      <c r="I35" s="115"/>
      <c r="J35" s="115"/>
      <c r="K35" s="115"/>
      <c r="L35" s="115"/>
      <c r="M35" s="115"/>
      <c r="N35" s="115"/>
      <c r="O35" s="115"/>
      <c r="P35" s="15"/>
    </row>
    <row r="36" spans="1:16" ht="18.6" thickBot="1">
      <c r="A36" s="16"/>
      <c r="B36" s="99" t="s">
        <v>23</v>
      </c>
      <c r="C36" s="100">
        <v>52000</v>
      </c>
      <c r="D36" s="18">
        <f>C36*'Investment Planner Post 5 Yrs'!$C$15</f>
        <v>20799.999999999996</v>
      </c>
      <c r="E36" s="115"/>
      <c r="F36" s="115"/>
      <c r="G36" s="115"/>
      <c r="H36" s="115"/>
      <c r="I36" s="115"/>
      <c r="J36" s="115"/>
      <c r="K36" s="115"/>
      <c r="L36" s="115"/>
      <c r="M36" s="115"/>
      <c r="N36" s="115"/>
      <c r="O36" s="115"/>
      <c r="P36" s="15"/>
    </row>
    <row r="37" spans="1:16" ht="18.6" thickBot="1">
      <c r="A37" s="16"/>
      <c r="B37" s="99" t="s">
        <v>24</v>
      </c>
      <c r="C37" s="100">
        <v>52000</v>
      </c>
      <c r="D37" s="18">
        <f>C37*'Investment Planner Post 5 Yrs'!$C$15</f>
        <v>20799.999999999996</v>
      </c>
      <c r="E37" s="115"/>
      <c r="F37" s="115"/>
      <c r="G37" s="115"/>
      <c r="H37" s="115"/>
      <c r="I37" s="115"/>
      <c r="J37" s="115"/>
      <c r="K37" s="115"/>
      <c r="L37" s="115"/>
      <c r="M37" s="115"/>
      <c r="N37" s="115"/>
      <c r="O37" s="115"/>
      <c r="P37" s="15"/>
    </row>
    <row r="38" spans="1:16" ht="18.6" thickBot="1">
      <c r="A38" s="16"/>
      <c r="B38" s="99" t="s">
        <v>25</v>
      </c>
      <c r="C38" s="100">
        <v>52000</v>
      </c>
      <c r="D38" s="18">
        <f>C38*'Investment Planner Post 5 Yrs'!$C$15</f>
        <v>20799.999999999996</v>
      </c>
      <c r="E38" s="115"/>
      <c r="F38" s="115"/>
      <c r="G38" s="115"/>
      <c r="H38" s="115"/>
      <c r="I38" s="115"/>
      <c r="J38" s="115"/>
      <c r="K38" s="115"/>
      <c r="L38" s="115"/>
      <c r="M38" s="115"/>
      <c r="N38" s="115"/>
      <c r="O38" s="115"/>
      <c r="P38" s="15"/>
    </row>
    <row r="39" spans="1:16" ht="18.6" thickBot="1">
      <c r="A39" s="16"/>
      <c r="B39" s="99" t="s">
        <v>26</v>
      </c>
      <c r="C39" s="100">
        <v>52000</v>
      </c>
      <c r="D39" s="18">
        <f>C39*'Investment Planner Post 5 Yrs'!$C$15</f>
        <v>20799.999999999996</v>
      </c>
      <c r="E39" s="115"/>
      <c r="F39" s="115"/>
      <c r="G39" s="115"/>
      <c r="H39" s="115"/>
      <c r="I39" s="115"/>
      <c r="J39" s="115"/>
      <c r="K39" s="115"/>
      <c r="L39" s="115"/>
      <c r="M39" s="115"/>
      <c r="N39" s="115"/>
      <c r="O39" s="115"/>
      <c r="P39" s="15"/>
    </row>
    <row r="40" spans="1:16" ht="18.6" thickBot="1">
      <c r="A40" s="16"/>
      <c r="B40" s="99" t="s">
        <v>27</v>
      </c>
      <c r="C40" s="100">
        <v>52000</v>
      </c>
      <c r="D40" s="18">
        <f>C40*'Investment Planner Post 5 Yrs'!$C$15</f>
        <v>20799.999999999996</v>
      </c>
      <c r="E40" s="115"/>
      <c r="F40" s="115"/>
      <c r="G40" s="115"/>
      <c r="H40" s="115"/>
      <c r="I40" s="115"/>
      <c r="J40" s="115"/>
      <c r="K40" s="115"/>
      <c r="L40" s="115"/>
      <c r="M40" s="115"/>
      <c r="N40" s="115"/>
      <c r="O40" s="115"/>
      <c r="P40" s="15"/>
    </row>
    <row r="41" spans="1:16" ht="18.6" thickBot="1">
      <c r="A41" s="16"/>
      <c r="B41" s="99" t="s">
        <v>28</v>
      </c>
      <c r="C41" s="100">
        <v>52000</v>
      </c>
      <c r="D41" s="18">
        <f>C41*'Investment Planner Post 5 Yrs'!$C$15</f>
        <v>20799.999999999996</v>
      </c>
      <c r="E41" s="115"/>
      <c r="F41" s="115"/>
      <c r="G41" s="115"/>
      <c r="H41" s="115"/>
      <c r="I41" s="115"/>
      <c r="J41" s="115"/>
      <c r="K41" s="115"/>
      <c r="L41" s="115"/>
      <c r="M41" s="115"/>
      <c r="N41" s="115"/>
      <c r="O41" s="115"/>
      <c r="P41" s="15"/>
    </row>
    <row r="42" spans="1:16" ht="18.6" thickBot="1">
      <c r="A42" s="16"/>
      <c r="B42" s="151" t="s">
        <v>51</v>
      </c>
      <c r="C42" s="151"/>
      <c r="D42" s="18">
        <f>SUM(D30:D41)+D28</f>
        <v>1650739.9340105352</v>
      </c>
      <c r="E42" s="115"/>
      <c r="F42" s="115"/>
      <c r="G42" s="115"/>
      <c r="H42" s="115"/>
      <c r="I42" s="115"/>
      <c r="J42" s="115"/>
      <c r="K42" s="115"/>
      <c r="L42" s="115"/>
      <c r="M42" s="115"/>
      <c r="N42" s="115"/>
      <c r="O42" s="115"/>
      <c r="P42" s="15"/>
    </row>
    <row r="43" spans="1:16" ht="17.4" customHeight="1" thickBot="1">
      <c r="A43" s="16"/>
      <c r="B43" s="155" t="s">
        <v>13</v>
      </c>
      <c r="C43" s="155"/>
      <c r="D43" s="100">
        <f>D42*5%</f>
        <v>82536.99670052677</v>
      </c>
      <c r="E43" s="115"/>
      <c r="F43" s="115"/>
      <c r="G43" s="115"/>
      <c r="H43" s="115"/>
      <c r="I43" s="115"/>
      <c r="J43" s="115"/>
      <c r="K43" s="115"/>
      <c r="L43" s="115"/>
      <c r="M43" s="115"/>
      <c r="N43" s="115"/>
      <c r="O43" s="115"/>
      <c r="P43" s="15"/>
    </row>
    <row r="44" spans="1:16" ht="18.6" thickBot="1">
      <c r="A44" s="16"/>
      <c r="B44" s="151" t="s">
        <v>14</v>
      </c>
      <c r="C44" s="151"/>
      <c r="D44" s="18">
        <f>SUM(D42+D43)</f>
        <v>1733276.930711062</v>
      </c>
      <c r="E44" s="115"/>
      <c r="F44" s="115"/>
      <c r="G44" s="115"/>
      <c r="H44" s="115"/>
      <c r="I44" s="115"/>
      <c r="J44" s="115"/>
      <c r="K44" s="115"/>
      <c r="L44" s="115"/>
      <c r="M44" s="115"/>
      <c r="N44" s="115"/>
      <c r="O44" s="115"/>
      <c r="P44" s="15"/>
    </row>
    <row r="45" spans="1:16" ht="18.6" thickBot="1">
      <c r="A45" s="16"/>
      <c r="B45" s="151" t="s">
        <v>15</v>
      </c>
      <c r="C45" s="151"/>
      <c r="D45" s="101">
        <f>D43/D42</f>
        <v>0.05</v>
      </c>
      <c r="E45" s="115"/>
      <c r="F45" s="115"/>
      <c r="G45" s="115"/>
      <c r="H45" s="115"/>
      <c r="I45" s="115"/>
      <c r="J45" s="115"/>
      <c r="K45" s="115"/>
      <c r="L45" s="115"/>
      <c r="M45" s="115"/>
      <c r="N45" s="115"/>
      <c r="O45" s="115"/>
      <c r="P45" s="15"/>
    </row>
    <row r="46" spans="1:16" ht="18.6" thickBot="1">
      <c r="A46" s="16"/>
      <c r="B46" s="151" t="s">
        <v>14</v>
      </c>
      <c r="C46" s="151"/>
      <c r="D46" s="18">
        <f>D44</f>
        <v>1733276.930711062</v>
      </c>
      <c r="E46" s="115"/>
      <c r="F46" s="115"/>
      <c r="G46" s="115"/>
      <c r="H46" s="115"/>
      <c r="I46" s="115"/>
      <c r="J46" s="115"/>
      <c r="K46" s="115"/>
      <c r="L46" s="115"/>
      <c r="M46" s="115"/>
      <c r="N46" s="115"/>
      <c r="O46" s="115"/>
      <c r="P46" s="15"/>
    </row>
    <row r="47" spans="1:16" ht="18.6" thickBot="1">
      <c r="A47" s="16"/>
      <c r="B47" s="151" t="s">
        <v>30</v>
      </c>
      <c r="C47" s="151"/>
      <c r="D47" s="100">
        <v>777</v>
      </c>
      <c r="E47" s="115"/>
      <c r="F47" s="115"/>
      <c r="G47" s="115"/>
      <c r="H47" s="115"/>
      <c r="I47" s="115"/>
      <c r="J47" s="115"/>
      <c r="K47" s="115"/>
      <c r="L47" s="115"/>
      <c r="M47" s="115"/>
      <c r="N47" s="115"/>
      <c r="O47" s="115"/>
      <c r="P47" s="15"/>
    </row>
    <row r="48" spans="1:16" ht="18.6" thickBot="1">
      <c r="A48" s="16"/>
      <c r="B48" s="151" t="s">
        <v>31</v>
      </c>
      <c r="C48" s="151"/>
      <c r="D48" s="18">
        <f>D46-D47</f>
        <v>1732499.930711062</v>
      </c>
      <c r="E48" s="115"/>
      <c r="F48" s="115"/>
      <c r="G48" s="115"/>
      <c r="H48" s="115"/>
      <c r="I48" s="115"/>
      <c r="J48" s="115"/>
      <c r="K48" s="115"/>
      <c r="L48" s="115"/>
      <c r="M48" s="115"/>
      <c r="N48" s="115"/>
      <c r="O48" s="115"/>
      <c r="P48" s="15"/>
    </row>
    <row r="49" spans="1:16" ht="18.6" thickBot="1">
      <c r="A49" s="16"/>
      <c r="B49" s="7" t="s">
        <v>68</v>
      </c>
      <c r="C49" s="102">
        <f>H27</f>
        <v>2031</v>
      </c>
      <c r="D49" s="18">
        <f>SUM(C30:C41)</f>
        <v>624000</v>
      </c>
      <c r="E49" s="115"/>
      <c r="F49" s="115"/>
      <c r="G49" s="115"/>
      <c r="H49" s="115"/>
      <c r="I49" s="115"/>
      <c r="J49" s="115"/>
      <c r="K49" s="115"/>
      <c r="L49" s="115"/>
      <c r="M49" s="115"/>
      <c r="N49" s="115"/>
      <c r="O49" s="115"/>
      <c r="P49" s="15"/>
    </row>
    <row r="50" spans="1:16" ht="18.6" thickBot="1">
      <c r="A50" s="16"/>
      <c r="B50" s="7" t="s">
        <v>51</v>
      </c>
      <c r="C50" s="102">
        <f>H27</f>
        <v>2031</v>
      </c>
      <c r="D50" s="18">
        <f>SUM(D30:D41)</f>
        <v>249599.99999999997</v>
      </c>
      <c r="E50" s="115"/>
      <c r="F50" s="115"/>
      <c r="G50" s="115"/>
      <c r="H50" s="115"/>
      <c r="I50" s="115"/>
      <c r="J50" s="115"/>
      <c r="K50" s="115"/>
      <c r="L50" s="115"/>
      <c r="M50" s="115"/>
      <c r="N50" s="115"/>
      <c r="O50" s="115"/>
      <c r="P50" s="15"/>
    </row>
    <row r="51" spans="1:16" s="174" customFormat="1" ht="15" thickBot="1">
      <c r="A51" s="77"/>
      <c r="B51" s="165" t="s">
        <v>76</v>
      </c>
      <c r="C51" s="75"/>
      <c r="D51" s="165" t="s">
        <v>76</v>
      </c>
      <c r="E51" s="76"/>
      <c r="F51" s="172" t="s">
        <v>76</v>
      </c>
      <c r="G51" s="77"/>
      <c r="H51" s="173" t="s">
        <v>76</v>
      </c>
      <c r="I51" s="77"/>
      <c r="J51" s="77"/>
      <c r="K51" s="173" t="s">
        <v>76</v>
      </c>
      <c r="L51" s="77"/>
      <c r="M51" s="77"/>
      <c r="N51" s="77"/>
      <c r="O51" s="77"/>
      <c r="P51" s="77"/>
    </row>
    <row r="52" spans="1:16" ht="18.6" thickBot="1">
      <c r="A52" s="16"/>
      <c r="B52" s="103"/>
      <c r="C52" s="95"/>
      <c r="D52" s="95"/>
      <c r="E52" s="95"/>
      <c r="F52" s="95"/>
      <c r="G52" s="96" t="s">
        <v>16</v>
      </c>
      <c r="H52" s="97">
        <f>H27+1</f>
        <v>2032</v>
      </c>
      <c r="I52" s="95"/>
      <c r="J52" s="95"/>
      <c r="K52" s="95"/>
      <c r="L52" s="95"/>
      <c r="M52" s="95"/>
      <c r="N52" s="95"/>
      <c r="O52" s="62"/>
      <c r="P52" s="15"/>
    </row>
    <row r="53" spans="1:16" ht="18.6" thickBot="1">
      <c r="A53" s="16"/>
      <c r="B53" s="153" t="s">
        <v>29</v>
      </c>
      <c r="C53" s="153"/>
      <c r="D53" s="105">
        <f>D48</f>
        <v>1732499.930711062</v>
      </c>
      <c r="E53" s="115"/>
      <c r="F53" s="115"/>
      <c r="G53" s="115"/>
      <c r="H53" s="115"/>
      <c r="I53" s="115"/>
      <c r="J53" s="115"/>
      <c r="K53" s="115"/>
      <c r="L53" s="115"/>
      <c r="M53" s="115"/>
      <c r="N53" s="115"/>
      <c r="O53" s="115"/>
      <c r="P53" s="15"/>
    </row>
    <row r="54" spans="1:16" ht="18.6" thickBot="1">
      <c r="A54" s="16"/>
      <c r="B54" s="6" t="s">
        <v>11</v>
      </c>
      <c r="C54" s="6" t="s">
        <v>12</v>
      </c>
      <c r="D54" s="6" t="s">
        <v>4</v>
      </c>
      <c r="E54" s="115"/>
      <c r="F54" s="115"/>
      <c r="G54" s="115"/>
      <c r="H54" s="115"/>
      <c r="I54" s="115"/>
      <c r="J54" s="115"/>
      <c r="K54" s="115"/>
      <c r="L54" s="115"/>
      <c r="M54" s="115"/>
      <c r="N54" s="115"/>
      <c r="O54" s="115"/>
      <c r="P54" s="15"/>
    </row>
    <row r="55" spans="1:16" ht="18.6" thickBot="1">
      <c r="A55" s="16"/>
      <c r="B55" s="99" t="s">
        <v>17</v>
      </c>
      <c r="C55" s="100">
        <v>58000</v>
      </c>
      <c r="D55" s="18">
        <f>C55*'Investment Planner Post 5 Yrs'!$C$15</f>
        <v>23199.999999999996</v>
      </c>
      <c r="E55" s="115"/>
      <c r="F55" s="115"/>
      <c r="G55" s="115"/>
      <c r="H55" s="115"/>
      <c r="I55" s="115"/>
      <c r="J55" s="115"/>
      <c r="K55" s="115"/>
      <c r="L55" s="115"/>
      <c r="M55" s="115"/>
      <c r="N55" s="115"/>
      <c r="O55" s="115"/>
      <c r="P55" s="15"/>
    </row>
    <row r="56" spans="1:16" ht="18.6" thickBot="1">
      <c r="A56" s="16"/>
      <c r="B56" s="99" t="s">
        <v>18</v>
      </c>
      <c r="C56" s="100">
        <v>58000</v>
      </c>
      <c r="D56" s="18">
        <f>C56*'Investment Planner Post 5 Yrs'!$C$15</f>
        <v>23199.999999999996</v>
      </c>
      <c r="E56" s="115"/>
      <c r="F56" s="115"/>
      <c r="G56" s="115"/>
      <c r="H56" s="115"/>
      <c r="I56" s="115"/>
      <c r="J56" s="115"/>
      <c r="K56" s="115"/>
      <c r="L56" s="115"/>
      <c r="M56" s="115"/>
      <c r="N56" s="115"/>
      <c r="O56" s="115"/>
      <c r="P56" s="15"/>
    </row>
    <row r="57" spans="1:16" ht="18.6" thickBot="1">
      <c r="A57" s="16"/>
      <c r="B57" s="99" t="s">
        <v>19</v>
      </c>
      <c r="C57" s="100">
        <v>58000</v>
      </c>
      <c r="D57" s="18">
        <f>C57*'Investment Planner Post 5 Yrs'!$C$15</f>
        <v>23199.999999999996</v>
      </c>
      <c r="E57" s="115"/>
      <c r="F57" s="115"/>
      <c r="G57" s="115"/>
      <c r="H57" s="115"/>
      <c r="I57" s="115"/>
      <c r="J57" s="115"/>
      <c r="K57" s="115"/>
      <c r="L57" s="115"/>
      <c r="M57" s="115"/>
      <c r="N57" s="115"/>
      <c r="O57" s="115"/>
      <c r="P57" s="15"/>
    </row>
    <row r="58" spans="1:16" ht="18.6" thickBot="1">
      <c r="A58" s="16"/>
      <c r="B58" s="99" t="s">
        <v>20</v>
      </c>
      <c r="C58" s="100">
        <v>58000</v>
      </c>
      <c r="D58" s="18">
        <f>C58*'Investment Planner Post 5 Yrs'!$C$15</f>
        <v>23199.999999999996</v>
      </c>
      <c r="E58" s="115"/>
      <c r="F58" s="115"/>
      <c r="G58" s="115"/>
      <c r="H58" s="115"/>
      <c r="I58" s="115"/>
      <c r="J58" s="115"/>
      <c r="K58" s="115"/>
      <c r="L58" s="115"/>
      <c r="M58" s="115"/>
      <c r="N58" s="115"/>
      <c r="O58" s="115"/>
      <c r="P58" s="15"/>
    </row>
    <row r="59" spans="1:16" ht="18.6" thickBot="1">
      <c r="A59" s="16"/>
      <c r="B59" s="99" t="s">
        <v>21</v>
      </c>
      <c r="C59" s="100">
        <v>58000</v>
      </c>
      <c r="D59" s="18">
        <f>C59*'Investment Planner Post 5 Yrs'!$C$15</f>
        <v>23199.999999999996</v>
      </c>
      <c r="E59" s="115"/>
      <c r="F59" s="115"/>
      <c r="G59" s="115"/>
      <c r="H59" s="115"/>
      <c r="I59" s="115"/>
      <c r="J59" s="115"/>
      <c r="K59" s="115"/>
      <c r="L59" s="115"/>
      <c r="M59" s="115"/>
      <c r="N59" s="115"/>
      <c r="O59" s="115"/>
      <c r="P59" s="15"/>
    </row>
    <row r="60" spans="1:16" ht="18.6" thickBot="1">
      <c r="A60" s="16"/>
      <c r="B60" s="99" t="s">
        <v>22</v>
      </c>
      <c r="C60" s="100">
        <v>58000</v>
      </c>
      <c r="D60" s="18">
        <f>C60*'Investment Planner Post 5 Yrs'!$C$15</f>
        <v>23199.999999999996</v>
      </c>
      <c r="E60" s="115"/>
      <c r="F60" s="115"/>
      <c r="G60" s="115"/>
      <c r="H60" s="115"/>
      <c r="I60" s="115"/>
      <c r="J60" s="115"/>
      <c r="K60" s="115"/>
      <c r="L60" s="115"/>
      <c r="M60" s="115"/>
      <c r="N60" s="115"/>
      <c r="O60" s="115"/>
      <c r="P60" s="15"/>
    </row>
    <row r="61" spans="1:16" ht="18.6" thickBot="1">
      <c r="A61" s="16"/>
      <c r="B61" s="99" t="s">
        <v>23</v>
      </c>
      <c r="C61" s="100">
        <v>58000</v>
      </c>
      <c r="D61" s="18">
        <f>C61*'Investment Planner Post 5 Yrs'!$C$15</f>
        <v>23199.999999999996</v>
      </c>
      <c r="E61" s="115"/>
      <c r="F61" s="115"/>
      <c r="G61" s="115"/>
      <c r="H61" s="115"/>
      <c r="I61" s="115"/>
      <c r="J61" s="115"/>
      <c r="K61" s="115"/>
      <c r="L61" s="115"/>
      <c r="M61" s="115"/>
      <c r="N61" s="115"/>
      <c r="O61" s="115"/>
      <c r="P61" s="15"/>
    </row>
    <row r="62" spans="1:16" ht="18.6" thickBot="1">
      <c r="A62" s="16"/>
      <c r="B62" s="99" t="s">
        <v>24</v>
      </c>
      <c r="C62" s="100">
        <v>58000</v>
      </c>
      <c r="D62" s="18">
        <f>C62*'Investment Planner Post 5 Yrs'!$C$15</f>
        <v>23199.999999999996</v>
      </c>
      <c r="E62" s="115"/>
      <c r="F62" s="115"/>
      <c r="G62" s="115"/>
      <c r="H62" s="115"/>
      <c r="I62" s="115"/>
      <c r="J62" s="115"/>
      <c r="K62" s="115"/>
      <c r="L62" s="115"/>
      <c r="M62" s="115"/>
      <c r="N62" s="115"/>
      <c r="O62" s="115"/>
      <c r="P62" s="15"/>
    </row>
    <row r="63" spans="1:16" ht="18.6" thickBot="1">
      <c r="A63" s="16"/>
      <c r="B63" s="99" t="s">
        <v>25</v>
      </c>
      <c r="C63" s="100">
        <v>58000</v>
      </c>
      <c r="D63" s="18">
        <f>C63*'Investment Planner Post 5 Yrs'!$C$15</f>
        <v>23199.999999999996</v>
      </c>
      <c r="E63" s="115"/>
      <c r="F63" s="115"/>
      <c r="G63" s="115"/>
      <c r="H63" s="115"/>
      <c r="I63" s="115"/>
      <c r="J63" s="115"/>
      <c r="K63" s="115"/>
      <c r="L63" s="115"/>
      <c r="M63" s="115"/>
      <c r="N63" s="115"/>
      <c r="O63" s="115"/>
      <c r="P63" s="15"/>
    </row>
    <row r="64" spans="1:16" ht="18.6" thickBot="1">
      <c r="A64" s="16"/>
      <c r="B64" s="99" t="s">
        <v>26</v>
      </c>
      <c r="C64" s="100">
        <v>58000</v>
      </c>
      <c r="D64" s="18">
        <f>C64*'Investment Planner Post 5 Yrs'!$C$15</f>
        <v>23199.999999999996</v>
      </c>
      <c r="E64" s="115"/>
      <c r="F64" s="115"/>
      <c r="G64" s="115"/>
      <c r="H64" s="115"/>
      <c r="I64" s="115"/>
      <c r="J64" s="115"/>
      <c r="K64" s="115"/>
      <c r="L64" s="115"/>
      <c r="M64" s="115"/>
      <c r="N64" s="115"/>
      <c r="O64" s="115"/>
      <c r="P64" s="15"/>
    </row>
    <row r="65" spans="1:16" ht="18.6" thickBot="1">
      <c r="A65" s="16"/>
      <c r="B65" s="99" t="s">
        <v>27</v>
      </c>
      <c r="C65" s="100">
        <v>58000</v>
      </c>
      <c r="D65" s="18">
        <f>C65*'Investment Planner Post 5 Yrs'!$C$15</f>
        <v>23199.999999999996</v>
      </c>
      <c r="E65" s="115"/>
      <c r="F65" s="115"/>
      <c r="G65" s="115"/>
      <c r="H65" s="115"/>
      <c r="I65" s="115"/>
      <c r="J65" s="115"/>
      <c r="K65" s="115"/>
      <c r="L65" s="115"/>
      <c r="M65" s="115"/>
      <c r="N65" s="115"/>
      <c r="O65" s="115"/>
      <c r="P65" s="15"/>
    </row>
    <row r="66" spans="1:16" ht="18.6" thickBot="1">
      <c r="A66" s="16"/>
      <c r="B66" s="99" t="s">
        <v>28</v>
      </c>
      <c r="C66" s="100">
        <v>58000</v>
      </c>
      <c r="D66" s="18">
        <f>C66*'Investment Planner Post 5 Yrs'!$C$15</f>
        <v>23199.999999999996</v>
      </c>
      <c r="E66" s="115"/>
      <c r="F66" s="115"/>
      <c r="G66" s="115"/>
      <c r="H66" s="115"/>
      <c r="I66" s="115"/>
      <c r="J66" s="115"/>
      <c r="K66" s="115"/>
      <c r="L66" s="115"/>
      <c r="M66" s="115"/>
      <c r="N66" s="115"/>
      <c r="O66" s="115"/>
      <c r="P66" s="15"/>
    </row>
    <row r="67" spans="1:16" ht="18.6" thickBot="1">
      <c r="A67" s="16"/>
      <c r="B67" s="151" t="s">
        <v>51</v>
      </c>
      <c r="C67" s="151"/>
      <c r="D67" s="18">
        <f>SUM(D55:D66)+D53</f>
        <v>2010899.930711062</v>
      </c>
      <c r="E67" s="115"/>
      <c r="F67" s="115"/>
      <c r="G67" s="115"/>
      <c r="H67" s="115"/>
      <c r="I67" s="115"/>
      <c r="J67" s="115"/>
      <c r="K67" s="115"/>
      <c r="L67" s="115"/>
      <c r="M67" s="115"/>
      <c r="N67" s="115"/>
      <c r="O67" s="115"/>
      <c r="P67" s="15"/>
    </row>
    <row r="68" spans="1:16" ht="18.75" customHeight="1" thickBot="1">
      <c r="A68" s="16"/>
      <c r="B68" s="155" t="s">
        <v>13</v>
      </c>
      <c r="C68" s="155"/>
      <c r="D68" s="100">
        <f>D67*8%</f>
        <v>160871.99445688495</v>
      </c>
      <c r="E68" s="115"/>
      <c r="F68" s="115"/>
      <c r="G68" s="115"/>
      <c r="H68" s="115"/>
      <c r="I68" s="115"/>
      <c r="J68" s="115"/>
      <c r="K68" s="115"/>
      <c r="L68" s="115"/>
      <c r="M68" s="115"/>
      <c r="N68" s="115"/>
      <c r="O68" s="115"/>
      <c r="P68" s="15"/>
    </row>
    <row r="69" spans="1:16" ht="18.6" thickBot="1">
      <c r="A69" s="16"/>
      <c r="B69" s="151" t="s">
        <v>14</v>
      </c>
      <c r="C69" s="151"/>
      <c r="D69" s="18">
        <f>SUM(D67+D68)</f>
        <v>2171771.925167947</v>
      </c>
      <c r="E69" s="115"/>
      <c r="F69" s="115"/>
      <c r="G69" s="115"/>
      <c r="H69" s="115"/>
      <c r="I69" s="115"/>
      <c r="J69" s="115"/>
      <c r="K69" s="115"/>
      <c r="L69" s="115"/>
      <c r="M69" s="115"/>
      <c r="N69" s="115"/>
      <c r="O69" s="115"/>
      <c r="P69" s="15"/>
    </row>
    <row r="70" spans="1:16" ht="18.6" thickBot="1">
      <c r="A70" s="16"/>
      <c r="B70" s="151" t="s">
        <v>15</v>
      </c>
      <c r="C70" s="151"/>
      <c r="D70" s="101">
        <f>D68/D67</f>
        <v>0.08</v>
      </c>
      <c r="E70" s="115"/>
      <c r="F70" s="115"/>
      <c r="G70" s="115"/>
      <c r="H70" s="115"/>
      <c r="I70" s="115"/>
      <c r="J70" s="115"/>
      <c r="K70" s="115"/>
      <c r="L70" s="115"/>
      <c r="M70" s="115"/>
      <c r="N70" s="115"/>
      <c r="O70" s="115"/>
      <c r="P70" s="15"/>
    </row>
    <row r="71" spans="1:16" ht="18.6" thickBot="1">
      <c r="A71" s="16"/>
      <c r="B71" s="151" t="s">
        <v>14</v>
      </c>
      <c r="C71" s="151"/>
      <c r="D71" s="18">
        <f>D69</f>
        <v>2171771.925167947</v>
      </c>
      <c r="E71" s="115"/>
      <c r="F71" s="115"/>
      <c r="G71" s="115"/>
      <c r="H71" s="115"/>
      <c r="I71" s="115"/>
      <c r="J71" s="115"/>
      <c r="K71" s="115"/>
      <c r="L71" s="115"/>
      <c r="M71" s="115"/>
      <c r="N71" s="115"/>
      <c r="O71" s="115"/>
      <c r="P71" s="15"/>
    </row>
    <row r="72" spans="1:16" ht="18.6" thickBot="1">
      <c r="A72" s="16"/>
      <c r="B72" s="151" t="s">
        <v>30</v>
      </c>
      <c r="C72" s="151"/>
      <c r="D72" s="100">
        <v>8000</v>
      </c>
      <c r="E72" s="115"/>
      <c r="F72" s="115"/>
      <c r="G72" s="115"/>
      <c r="H72" s="115"/>
      <c r="I72" s="115"/>
      <c r="J72" s="115"/>
      <c r="K72" s="115"/>
      <c r="L72" s="115"/>
      <c r="M72" s="115"/>
      <c r="N72" s="115"/>
      <c r="O72" s="115"/>
      <c r="P72" s="15"/>
    </row>
    <row r="73" spans="1:16" ht="18.6" thickBot="1">
      <c r="A73" s="16"/>
      <c r="B73" s="151" t="s">
        <v>31</v>
      </c>
      <c r="C73" s="151"/>
      <c r="D73" s="18">
        <f>D71-D72</f>
        <v>2163771.925167947</v>
      </c>
      <c r="E73" s="115"/>
      <c r="F73" s="115"/>
      <c r="G73" s="115"/>
      <c r="H73" s="115"/>
      <c r="I73" s="115"/>
      <c r="J73" s="115"/>
      <c r="K73" s="115"/>
      <c r="L73" s="115"/>
      <c r="M73" s="115"/>
      <c r="N73" s="115"/>
      <c r="O73" s="115"/>
      <c r="P73" s="15"/>
    </row>
    <row r="74" spans="1:16" ht="16.5" customHeight="1" thickBot="1">
      <c r="A74" s="16"/>
      <c r="B74" s="7" t="s">
        <v>68</v>
      </c>
      <c r="C74" s="102">
        <f>H52</f>
        <v>2032</v>
      </c>
      <c r="D74" s="18">
        <f>SUM(C55:C66)</f>
        <v>696000</v>
      </c>
      <c r="E74" s="115"/>
      <c r="F74" s="115"/>
      <c r="G74" s="115"/>
      <c r="H74" s="115"/>
      <c r="I74" s="115"/>
      <c r="J74" s="115"/>
      <c r="K74" s="115"/>
      <c r="L74" s="115"/>
      <c r="M74" s="115"/>
      <c r="N74" s="115"/>
      <c r="O74" s="115"/>
      <c r="P74" s="16"/>
    </row>
    <row r="75" spans="1:16" ht="18.6" thickBot="1">
      <c r="A75" s="16"/>
      <c r="B75" s="7" t="s">
        <v>51</v>
      </c>
      <c r="C75" s="102">
        <f>H52</f>
        <v>2032</v>
      </c>
      <c r="D75" s="18">
        <f>SUM(D55:D66)</f>
        <v>278399.99999999994</v>
      </c>
      <c r="E75" s="115"/>
      <c r="F75" s="115"/>
      <c r="G75" s="115"/>
      <c r="H75" s="115"/>
      <c r="I75" s="115"/>
      <c r="J75" s="115"/>
      <c r="K75" s="115"/>
      <c r="L75" s="115"/>
      <c r="M75" s="115"/>
      <c r="N75" s="115"/>
      <c r="O75" s="115"/>
      <c r="P75" s="16"/>
    </row>
    <row r="76" spans="1:16" s="174" customFormat="1" ht="17.4">
      <c r="A76" s="77"/>
      <c r="B76" s="165" t="s">
        <v>76</v>
      </c>
      <c r="C76" s="75"/>
      <c r="D76" s="165" t="s">
        <v>76</v>
      </c>
      <c r="E76" s="76"/>
      <c r="F76" s="172" t="s">
        <v>76</v>
      </c>
      <c r="G76" s="77"/>
      <c r="H76" s="173" t="s">
        <v>76</v>
      </c>
      <c r="I76" s="77"/>
      <c r="J76" s="77"/>
      <c r="K76" s="173" t="s">
        <v>76</v>
      </c>
      <c r="L76" s="77"/>
      <c r="M76" s="77"/>
      <c r="N76" s="77"/>
      <c r="O76" s="77"/>
      <c r="P76" s="77"/>
    </row>
  </sheetData>
  <mergeCells count="27">
    <mergeCell ref="E53:O75"/>
    <mergeCell ref="B71:C71"/>
    <mergeCell ref="B72:C72"/>
    <mergeCell ref="B73:C73"/>
    <mergeCell ref="B67:C67"/>
    <mergeCell ref="B53:C53"/>
    <mergeCell ref="B68:C68"/>
    <mergeCell ref="B70:C70"/>
    <mergeCell ref="E3:O25"/>
    <mergeCell ref="B21:C21"/>
    <mergeCell ref="B22:C22"/>
    <mergeCell ref="B20:C20"/>
    <mergeCell ref="B42:C42"/>
    <mergeCell ref="E28:O50"/>
    <mergeCell ref="B46:C46"/>
    <mergeCell ref="B47:C47"/>
    <mergeCell ref="B48:C48"/>
    <mergeCell ref="B69:C69"/>
    <mergeCell ref="B18:C18"/>
    <mergeCell ref="B43:C43"/>
    <mergeCell ref="B45:C45"/>
    <mergeCell ref="B19:C19"/>
    <mergeCell ref="B3:C3"/>
    <mergeCell ref="B23:C23"/>
    <mergeCell ref="B28:C28"/>
    <mergeCell ref="B44:C44"/>
    <mergeCell ref="B17:C17"/>
  </mergeCells>
  <hyperlinks>
    <hyperlink ref="B1" r:id="rId1" display="http://www.networkrare.com/"/>
    <hyperlink ref="D1" r:id="rId2" display="http://www.networkrare.com/"/>
    <hyperlink ref="F1" r:id="rId3" display="http://www.networkrare.com/"/>
    <hyperlink ref="H1" r:id="rId4" display="http://www.networkrare.com/"/>
    <hyperlink ref="K1" r:id="rId5" display="http://www.networkrare.com/"/>
    <hyperlink ref="B26" r:id="rId6" display="http://www.networkrare.com/"/>
    <hyperlink ref="D26" r:id="rId7" display="http://www.networkrare.com/"/>
    <hyperlink ref="F26" r:id="rId8" display="http://www.networkrare.com/"/>
    <hyperlink ref="H26" r:id="rId9" display="http://www.networkrare.com/"/>
    <hyperlink ref="K26" r:id="rId10" display="http://www.networkrare.com/"/>
    <hyperlink ref="B51" r:id="rId11" display="http://www.networkrare.com/"/>
    <hyperlink ref="D51" r:id="rId12" display="http://www.networkrare.com/"/>
    <hyperlink ref="F51" r:id="rId13" display="http://www.networkrare.com/"/>
    <hyperlink ref="H51" r:id="rId14" display="http://www.networkrare.com/"/>
    <hyperlink ref="K51" r:id="rId15" display="http://www.networkrare.com/"/>
    <hyperlink ref="B76" r:id="rId16" display="http://www.networkrare.com/"/>
    <hyperlink ref="D76" r:id="rId17" display="http://www.networkrare.com/"/>
    <hyperlink ref="F76" r:id="rId18" display="http://www.networkrare.com/"/>
    <hyperlink ref="H76" r:id="rId19" display="http://www.networkrare.com/"/>
    <hyperlink ref="K76" r:id="rId20" display="http://www.networkrare.com/"/>
  </hyperlinks>
  <printOptions/>
  <pageMargins left="0.3937007874015748" right="0.3937007874015748" top="0.3937007874015748" bottom="0.3937007874015748" header="0.31496062992125984" footer="0.31496062992125984"/>
  <pageSetup horizontalDpi="300" verticalDpi="300" orientation="landscape" paperSize="9" copies="0" r:id="rId22"/>
  <drawing r:id="rId21"/>
</worksheet>
</file>

<file path=xl/worksheets/sheet7.xml><?xml version="1.0" encoding="utf-8"?>
<worksheet xmlns="http://schemas.openxmlformats.org/spreadsheetml/2006/main" xmlns:r="http://schemas.openxmlformats.org/officeDocument/2006/relationships">
  <dimension ref="A1:K22"/>
  <sheetViews>
    <sheetView tabSelected="1" workbookViewId="0" topLeftCell="A1">
      <selection activeCell="O9" sqref="O9"/>
    </sheetView>
  </sheetViews>
  <sheetFormatPr defaultColWidth="8.7109375" defaultRowHeight="15"/>
  <cols>
    <col min="1" max="1" width="3.140625" style="5" customWidth="1"/>
    <col min="2" max="2" width="9.57421875" style="5" customWidth="1"/>
    <col min="3" max="3" width="14.421875" style="5" bestFit="1" customWidth="1"/>
    <col min="4" max="5" width="16.421875" style="5" bestFit="1" customWidth="1"/>
    <col min="6" max="6" width="18.28125" style="5" bestFit="1" customWidth="1"/>
    <col min="7" max="7" width="14.421875" style="5" bestFit="1" customWidth="1"/>
    <col min="8" max="8" width="15.8515625" style="5" bestFit="1" customWidth="1"/>
    <col min="9" max="9" width="13.00390625" style="5" bestFit="1" customWidth="1"/>
    <col min="10" max="10" width="21.28125" style="5" bestFit="1" customWidth="1"/>
    <col min="11" max="11" width="3.140625" style="5" customWidth="1"/>
    <col min="12" max="16384" width="8.7109375" style="5" customWidth="1"/>
  </cols>
  <sheetData>
    <row r="1" spans="1:11" s="166" customFormat="1" ht="18.6" thickBot="1">
      <c r="A1" s="15"/>
      <c r="B1" s="165" t="s">
        <v>76</v>
      </c>
      <c r="C1" s="51"/>
      <c r="D1" s="165" t="s">
        <v>80</v>
      </c>
      <c r="E1" s="51"/>
      <c r="F1" s="165" t="s">
        <v>76</v>
      </c>
      <c r="G1" s="51"/>
      <c r="H1" s="165" t="s">
        <v>76</v>
      </c>
      <c r="I1" s="51"/>
      <c r="J1" s="51"/>
      <c r="K1" s="15"/>
    </row>
    <row r="2" spans="1:11" ht="31.8" thickBot="1">
      <c r="A2" s="16"/>
      <c r="B2" s="114" t="s">
        <v>74</v>
      </c>
      <c r="C2" s="114"/>
      <c r="D2" s="114"/>
      <c r="E2" s="114"/>
      <c r="F2" s="114"/>
      <c r="G2" s="114"/>
      <c r="H2" s="114"/>
      <c r="I2" s="114"/>
      <c r="J2" s="114"/>
      <c r="K2" s="16"/>
    </row>
    <row r="3" spans="1:11" s="50" customFormat="1" ht="36.6" thickBot="1">
      <c r="A3" s="52"/>
      <c r="B3" s="58" t="s">
        <v>16</v>
      </c>
      <c r="C3" s="58" t="s">
        <v>32</v>
      </c>
      <c r="D3" s="58" t="s">
        <v>35</v>
      </c>
      <c r="E3" s="58" t="s">
        <v>36</v>
      </c>
      <c r="F3" s="58" t="s">
        <v>33</v>
      </c>
      <c r="G3" s="58" t="s">
        <v>34</v>
      </c>
      <c r="H3" s="58" t="s">
        <v>38</v>
      </c>
      <c r="I3" s="58" t="s">
        <v>37</v>
      </c>
      <c r="J3" s="58" t="s">
        <v>31</v>
      </c>
      <c r="K3" s="52"/>
    </row>
    <row r="4" spans="1:11" ht="18.6" thickBot="1">
      <c r="A4" s="16"/>
      <c r="B4" s="59">
        <f>'Investment Tracker Calc-5-8Yrs.'!I2</f>
        <v>2027</v>
      </c>
      <c r="C4" s="60">
        <f>'Investment Tracker Calc-5-8Yrs.'!D26</f>
        <v>143999.99999999997</v>
      </c>
      <c r="D4" s="60">
        <f>'Investment Tracker Calc-5-8Yrs.'!D3</f>
        <v>435199.25583999994</v>
      </c>
      <c r="E4" s="60">
        <f aca="true" t="shared" si="0" ref="E4:E9">C4+D4</f>
        <v>579199.2558399999</v>
      </c>
      <c r="F4" s="60">
        <f>'Investment Tracker Calc-5-8Yrs.'!D18</f>
        <v>46335.940467199995</v>
      </c>
      <c r="G4" s="61">
        <f>'Investment Tracker Calc-5-8Yrs.'!D20</f>
        <v>0.08</v>
      </c>
      <c r="H4" s="60">
        <f aca="true" t="shared" si="1" ref="H4:H9">E4+F4</f>
        <v>625535.1963071999</v>
      </c>
      <c r="I4" s="60">
        <f>'Investment Tracker Calc-5-8Yrs.'!D23</f>
        <v>9600</v>
      </c>
      <c r="J4" s="60">
        <f aca="true" t="shared" si="2" ref="J4:J9">H4-I4</f>
        <v>615935.1963071999</v>
      </c>
      <c r="K4" s="16"/>
    </row>
    <row r="5" spans="1:11" ht="18.6" thickBot="1">
      <c r="A5" s="16"/>
      <c r="B5" s="59">
        <f>B4+1</f>
        <v>2028</v>
      </c>
      <c r="C5" s="60">
        <f>'Investment Tracker Calc-5-8Yrs.'!D52</f>
        <v>167999.99999999997</v>
      </c>
      <c r="D5" s="60">
        <f>'Investment Tracker Calc-5-8Yrs.'!D29</f>
        <v>615935.1963071999</v>
      </c>
      <c r="E5" s="60">
        <f t="shared" si="0"/>
        <v>783935.1963071999</v>
      </c>
      <c r="F5" s="60">
        <f>'Investment Tracker Calc-5-8Yrs.'!D44</f>
        <v>62714.815704575994</v>
      </c>
      <c r="G5" s="61">
        <f>'Investment Tracker Calc-5-8Yrs.'!D46</f>
        <v>0.08</v>
      </c>
      <c r="H5" s="60">
        <f t="shared" si="1"/>
        <v>846650.0120117759</v>
      </c>
      <c r="I5" s="60">
        <f>'Investment Tracker Calc-5-8Yrs.'!D49</f>
        <v>0</v>
      </c>
      <c r="J5" s="60">
        <f t="shared" si="2"/>
        <v>846650.0120117759</v>
      </c>
      <c r="K5" s="16"/>
    </row>
    <row r="6" spans="1:11" ht="18.6" thickBot="1">
      <c r="A6" s="16"/>
      <c r="B6" s="59">
        <f>B5+1</f>
        <v>2029</v>
      </c>
      <c r="C6" s="60">
        <f>'Investment Tracker Calc-5-8Yrs.'!D78</f>
        <v>182399.99999999997</v>
      </c>
      <c r="D6" s="60">
        <f>'Investment Tracker Calc-5-8Yrs.'!D55</f>
        <v>846650.0120117759</v>
      </c>
      <c r="E6" s="60">
        <f t="shared" si="0"/>
        <v>1029050.0120117759</v>
      </c>
      <c r="F6" s="60">
        <f>'Investment Tracker Calc-5-8Yrs.'!D70</f>
        <v>82324.00096094207</v>
      </c>
      <c r="G6" s="61">
        <f>'Investment Tracker Calc-5-8Yrs.'!D72</f>
        <v>0.08</v>
      </c>
      <c r="H6" s="60">
        <f t="shared" si="1"/>
        <v>1111374.0129727179</v>
      </c>
      <c r="I6" s="60">
        <v>7800</v>
      </c>
      <c r="J6" s="60">
        <f t="shared" si="2"/>
        <v>1103574.0129727179</v>
      </c>
      <c r="K6" s="16"/>
    </row>
    <row r="7" spans="1:11" ht="18.6" thickBot="1">
      <c r="A7" s="16"/>
      <c r="B7" s="59">
        <f>'Investment TrackerCalc-9-12Yrs.'!I2</f>
        <v>2030</v>
      </c>
      <c r="C7" s="60">
        <f>'Investment TrackerCalc-9-12Yrs.'!D25</f>
        <v>215999.99999999997</v>
      </c>
      <c r="D7" s="60">
        <f>'Investment TrackerCalc-9-12Yrs.'!D3</f>
        <v>1103574.0129727179</v>
      </c>
      <c r="E7" s="60">
        <f t="shared" si="0"/>
        <v>1319574.0129727179</v>
      </c>
      <c r="F7" s="60">
        <f>'Investment TrackerCalc-9-12Yrs.'!D18</f>
        <v>105565.92103781743</v>
      </c>
      <c r="G7" s="61">
        <f>'Investment TrackerCalc-9-12Yrs.'!D20</f>
        <v>0.08</v>
      </c>
      <c r="H7" s="60">
        <f t="shared" si="1"/>
        <v>1425139.9340105352</v>
      </c>
      <c r="I7" s="60">
        <f>'Investment TrackerCalc-9-12Yrs.'!D22</f>
        <v>24000</v>
      </c>
      <c r="J7" s="60">
        <f t="shared" si="2"/>
        <v>1401139.9340105352</v>
      </c>
      <c r="K7" s="16"/>
    </row>
    <row r="8" spans="1:11" ht="18.6" thickBot="1">
      <c r="A8" s="16"/>
      <c r="B8" s="59">
        <f>'Investment TrackerCalc-9-12Yrs.'!H27</f>
        <v>2031</v>
      </c>
      <c r="C8" s="60">
        <f>'Investment TrackerCalc-9-12Yrs.'!D50</f>
        <v>249599.99999999997</v>
      </c>
      <c r="D8" s="60">
        <f>'Investment TrackerCalc-9-12Yrs.'!D28</f>
        <v>1401139.9340105352</v>
      </c>
      <c r="E8" s="60">
        <f t="shared" si="0"/>
        <v>1650739.9340105352</v>
      </c>
      <c r="F8" s="60">
        <f>'Investment TrackerCalc-9-12Yrs.'!D43</f>
        <v>82536.99670052677</v>
      </c>
      <c r="G8" s="61">
        <f>'Investment TrackerCalc-9-12Yrs.'!D45</f>
        <v>0.05</v>
      </c>
      <c r="H8" s="60">
        <f t="shared" si="1"/>
        <v>1733276.930711062</v>
      </c>
      <c r="I8" s="60">
        <f>'Investment TrackerCalc-9-12Yrs.'!D47</f>
        <v>777</v>
      </c>
      <c r="J8" s="60">
        <f t="shared" si="2"/>
        <v>1732499.930711062</v>
      </c>
      <c r="K8" s="16"/>
    </row>
    <row r="9" spans="1:11" ht="18.6" thickBot="1">
      <c r="A9" s="16"/>
      <c r="B9" s="59">
        <f>'Investment TrackerCalc-9-12Yrs.'!H52</f>
        <v>2032</v>
      </c>
      <c r="C9" s="60">
        <f>'Investment TrackerCalc-9-12Yrs.'!D75</f>
        <v>278399.99999999994</v>
      </c>
      <c r="D9" s="60">
        <f>'Investment TrackerCalc-9-12Yrs.'!D53</f>
        <v>1732499.930711062</v>
      </c>
      <c r="E9" s="60">
        <f t="shared" si="0"/>
        <v>2010899.930711062</v>
      </c>
      <c r="F9" s="60">
        <f>'Investment TrackerCalc-9-12Yrs.'!D68</f>
        <v>160871.99445688495</v>
      </c>
      <c r="G9" s="61">
        <f>'Investment TrackerCalc-9-12Yrs.'!D70</f>
        <v>0.08</v>
      </c>
      <c r="H9" s="60">
        <f t="shared" si="1"/>
        <v>2171771.925167947</v>
      </c>
      <c r="I9" s="60">
        <f>'Investment TrackerCalc-9-12Yrs.'!D72</f>
        <v>8000</v>
      </c>
      <c r="J9" s="60">
        <f t="shared" si="2"/>
        <v>2163771.925167947</v>
      </c>
      <c r="K9" s="16"/>
    </row>
    <row r="10" spans="1:11" ht="21.6" thickBot="1">
      <c r="A10" s="16"/>
      <c r="B10" s="160" t="s">
        <v>77</v>
      </c>
      <c r="C10" s="160"/>
      <c r="D10" s="160"/>
      <c r="E10" s="160"/>
      <c r="F10" s="160"/>
      <c r="G10" s="160"/>
      <c r="H10" s="160"/>
      <c r="I10" s="160"/>
      <c r="J10" s="160"/>
      <c r="K10" s="16"/>
    </row>
    <row r="11" spans="1:11" ht="20.1" customHeight="1" thickBot="1">
      <c r="A11" s="16"/>
      <c r="B11" s="157" t="s">
        <v>71</v>
      </c>
      <c r="C11" s="157"/>
      <c r="D11" s="157"/>
      <c r="E11" s="157"/>
      <c r="F11" s="106">
        <f>J9</f>
        <v>2163771.925167947</v>
      </c>
      <c r="G11" s="161" t="s">
        <v>72</v>
      </c>
      <c r="H11" s="161"/>
      <c r="I11" s="161"/>
      <c r="J11" s="13"/>
      <c r="K11" s="16"/>
    </row>
    <row r="12" spans="1:11" ht="36.6" thickBot="1">
      <c r="A12" s="16"/>
      <c r="B12" s="58" t="s">
        <v>46</v>
      </c>
      <c r="C12" s="58" t="s">
        <v>16</v>
      </c>
      <c r="D12" s="58" t="s">
        <v>39</v>
      </c>
      <c r="E12" s="58" t="s">
        <v>40</v>
      </c>
      <c r="F12" s="58" t="s">
        <v>34</v>
      </c>
      <c r="G12" s="58" t="s">
        <v>33</v>
      </c>
      <c r="H12" s="158"/>
      <c r="I12" s="158"/>
      <c r="J12" s="158"/>
      <c r="K12" s="16"/>
    </row>
    <row r="13" spans="1:11" ht="18.6" thickBot="1">
      <c r="A13" s="16"/>
      <c r="B13" s="59" t="s">
        <v>52</v>
      </c>
      <c r="C13" s="59">
        <f aca="true" t="shared" si="3" ref="C13:C18">B4</f>
        <v>2027</v>
      </c>
      <c r="D13" s="60">
        <f>'Investment Tracker Calc-5-8Yrs.'!D25</f>
        <v>360000</v>
      </c>
      <c r="E13" s="60">
        <f>'Investment Tracker Calc-5-8Yrs.'!D26</f>
        <v>143999.99999999997</v>
      </c>
      <c r="F13" s="61">
        <f>'Investment Tracker Calc-5-8Yrs.'!D20</f>
        <v>0.08</v>
      </c>
      <c r="G13" s="60">
        <f>'Investment Tracker Calc-5-8Yrs.'!D18</f>
        <v>46335.940467199995</v>
      </c>
      <c r="H13" s="158"/>
      <c r="I13" s="158"/>
      <c r="J13" s="158"/>
      <c r="K13" s="16"/>
    </row>
    <row r="14" spans="1:11" ht="18.6" thickBot="1">
      <c r="A14" s="16"/>
      <c r="B14" s="59" t="s">
        <v>53</v>
      </c>
      <c r="C14" s="59">
        <f t="shared" si="3"/>
        <v>2028</v>
      </c>
      <c r="D14" s="60">
        <f>'Investment Tracker Calc-5-8Yrs.'!D51</f>
        <v>420000</v>
      </c>
      <c r="E14" s="60">
        <f>'Investment Tracker Calc-5-8Yrs.'!D52</f>
        <v>167999.99999999997</v>
      </c>
      <c r="F14" s="61">
        <f>'Investment Tracker Calc-5-8Yrs.'!D46</f>
        <v>0.08</v>
      </c>
      <c r="G14" s="60">
        <f>'Investment Tracker Calc-5-8Yrs.'!D44</f>
        <v>62714.815704575994</v>
      </c>
      <c r="H14" s="158"/>
      <c r="I14" s="158"/>
      <c r="J14" s="158"/>
      <c r="K14" s="16"/>
    </row>
    <row r="15" spans="1:11" ht="18.6" thickBot="1">
      <c r="A15" s="16"/>
      <c r="B15" s="59" t="s">
        <v>54</v>
      </c>
      <c r="C15" s="59">
        <f t="shared" si="3"/>
        <v>2029</v>
      </c>
      <c r="D15" s="60">
        <f>'Investment Tracker Calc-5-8Yrs.'!D77</f>
        <v>456000</v>
      </c>
      <c r="E15" s="60">
        <f>'Investment Tracker Calc-5-8Yrs.'!D78</f>
        <v>182399.99999999997</v>
      </c>
      <c r="F15" s="61">
        <f>'Investment Tracker Calc-5-8Yrs.'!D72</f>
        <v>0.08</v>
      </c>
      <c r="G15" s="60">
        <f>'Investment Tracker Calc-5-8Yrs.'!D70</f>
        <v>82324.00096094207</v>
      </c>
      <c r="H15" s="158"/>
      <c r="I15" s="158"/>
      <c r="J15" s="158"/>
      <c r="K15" s="16"/>
    </row>
    <row r="16" spans="1:11" ht="18.6" thickBot="1">
      <c r="A16" s="16"/>
      <c r="B16" s="59" t="s">
        <v>55</v>
      </c>
      <c r="C16" s="59">
        <f t="shared" si="3"/>
        <v>2030</v>
      </c>
      <c r="D16" s="60">
        <f>'Investment TrackerCalc-9-12Yrs.'!D24</f>
        <v>540000</v>
      </c>
      <c r="E16" s="60">
        <f>'Investment TrackerCalc-9-12Yrs.'!D25</f>
        <v>215999.99999999997</v>
      </c>
      <c r="F16" s="61">
        <f>'Investment TrackerCalc-9-12Yrs.'!D20</f>
        <v>0.08</v>
      </c>
      <c r="G16" s="60">
        <f>'Investment TrackerCalc-9-12Yrs.'!D18</f>
        <v>105565.92103781743</v>
      </c>
      <c r="H16" s="158"/>
      <c r="I16" s="158"/>
      <c r="J16" s="158"/>
      <c r="K16" s="16"/>
    </row>
    <row r="17" spans="1:11" ht="18.6" thickBot="1">
      <c r="A17" s="16"/>
      <c r="B17" s="59" t="s">
        <v>56</v>
      </c>
      <c r="C17" s="59">
        <f t="shared" si="3"/>
        <v>2031</v>
      </c>
      <c r="D17" s="60">
        <f>'Investment TrackerCalc-9-12Yrs.'!D49</f>
        <v>624000</v>
      </c>
      <c r="E17" s="60">
        <f>'Investment TrackerCalc-9-12Yrs.'!D50</f>
        <v>249599.99999999997</v>
      </c>
      <c r="F17" s="61">
        <f>'Investment TrackerCalc-9-12Yrs.'!D45</f>
        <v>0.05</v>
      </c>
      <c r="G17" s="60">
        <f>'Investment TrackerCalc-9-12Yrs.'!D43</f>
        <v>82536.99670052677</v>
      </c>
      <c r="H17" s="158"/>
      <c r="I17" s="158"/>
      <c r="J17" s="158"/>
      <c r="K17" s="16"/>
    </row>
    <row r="18" spans="1:11" s="50" customFormat="1" ht="15">
      <c r="A18" s="52"/>
      <c r="B18" s="107" t="s">
        <v>57</v>
      </c>
      <c r="C18" s="107">
        <f t="shared" si="3"/>
        <v>2032</v>
      </c>
      <c r="D18" s="108">
        <f>'Investment TrackerCalc-9-12Yrs.'!D74</f>
        <v>696000</v>
      </c>
      <c r="E18" s="108">
        <f>'Investment TrackerCalc-9-12Yrs.'!D75</f>
        <v>278399.99999999994</v>
      </c>
      <c r="F18" s="109">
        <f>'Investment TrackerCalc-9-12Yrs.'!D70</f>
        <v>0.08</v>
      </c>
      <c r="G18" s="108">
        <f>'Investment TrackerCalc-9-12Yrs.'!D68</f>
        <v>160871.99445688495</v>
      </c>
      <c r="H18" s="159"/>
      <c r="I18" s="159"/>
      <c r="J18" s="159"/>
      <c r="K18" s="52"/>
    </row>
    <row r="19" spans="1:11" s="50" customFormat="1" ht="18.6" thickBot="1">
      <c r="A19" s="52"/>
      <c r="B19" s="162"/>
      <c r="C19" s="162"/>
      <c r="D19" s="162"/>
      <c r="E19" s="162"/>
      <c r="F19" s="162"/>
      <c r="G19" s="162"/>
      <c r="H19" s="162"/>
      <c r="I19" s="162"/>
      <c r="J19" s="162"/>
      <c r="K19" s="52"/>
    </row>
    <row r="20" spans="1:11" ht="18.6" thickBot="1">
      <c r="A20" s="16"/>
      <c r="B20" s="156" t="s">
        <v>58</v>
      </c>
      <c r="C20" s="156"/>
      <c r="D20" s="7">
        <f>'Investment Tracker'!H2</f>
        <v>2022</v>
      </c>
      <c r="E20" s="156" t="s">
        <v>73</v>
      </c>
      <c r="F20" s="156"/>
      <c r="G20" s="7">
        <f>'Investment Planner'!C12</f>
        <v>12</v>
      </c>
      <c r="H20" s="65"/>
      <c r="I20" s="65"/>
      <c r="J20" s="65"/>
      <c r="K20" s="16"/>
    </row>
    <row r="21" spans="1:11" ht="18.6" thickBot="1">
      <c r="A21" s="16"/>
      <c r="B21" s="156" t="s">
        <v>59</v>
      </c>
      <c r="C21" s="156"/>
      <c r="D21" s="7">
        <f>B9</f>
        <v>2032</v>
      </c>
      <c r="E21" s="156" t="s">
        <v>60</v>
      </c>
      <c r="F21" s="156"/>
      <c r="G21" s="7">
        <f>D21-D20</f>
        <v>10</v>
      </c>
      <c r="H21" s="65"/>
      <c r="I21" s="65"/>
      <c r="J21" s="65"/>
      <c r="K21" s="16"/>
    </row>
    <row r="22" spans="1:11" s="166" customFormat="1" ht="15">
      <c r="A22" s="15"/>
      <c r="B22" s="165" t="s">
        <v>76</v>
      </c>
      <c r="C22" s="51"/>
      <c r="D22" s="165" t="s">
        <v>80</v>
      </c>
      <c r="E22" s="51"/>
      <c r="F22" s="165" t="s">
        <v>76</v>
      </c>
      <c r="G22" s="51"/>
      <c r="H22" s="165" t="s">
        <v>76</v>
      </c>
      <c r="I22" s="51"/>
      <c r="J22" s="51"/>
      <c r="K22" s="15"/>
    </row>
  </sheetData>
  <mergeCells count="10">
    <mergeCell ref="B2:J2"/>
    <mergeCell ref="E21:F21"/>
    <mergeCell ref="E20:F20"/>
    <mergeCell ref="B11:E11"/>
    <mergeCell ref="H12:J18"/>
    <mergeCell ref="B20:C20"/>
    <mergeCell ref="B21:C21"/>
    <mergeCell ref="B10:J10"/>
    <mergeCell ref="G11:I11"/>
    <mergeCell ref="B19:J19"/>
  </mergeCells>
  <hyperlinks>
    <hyperlink ref="B1" r:id="rId1" display="http://www.networkrare.com/"/>
    <hyperlink ref="D1" r:id="rId2" display="WWW.NetworkRare.Com"/>
    <hyperlink ref="F1" r:id="rId3" display="http://www.networkrare.com/"/>
    <hyperlink ref="H1" r:id="rId4" display="http://www.networkrare.com/"/>
    <hyperlink ref="B22" r:id="rId5" display="http://www.networkrare.com/"/>
    <hyperlink ref="D22" r:id="rId6" display="WWW.NetworkRare.Com"/>
    <hyperlink ref="F22" r:id="rId7" display="http://www.networkrare.com/"/>
    <hyperlink ref="H22" r:id="rId8" display="http://www.networkrare.com/"/>
  </hyperlinks>
  <printOptions/>
  <pageMargins left="0.3937007874015748" right="0.3937007874015748" top="0.3937007874015748" bottom="0.3937007874015748" header="0.31496062992125984" footer="0.31496062992125984"/>
  <pageSetup horizontalDpi="300" verticalDpi="300" orientation="landscape" paperSize="9"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Fahim, ExcelDataPro</dc:creator>
  <cp:keywords>Investment Tracker Excel Template;www.exceldatapro.com</cp:keywords>
  <dc:description/>
  <cp:lastModifiedBy>VED</cp:lastModifiedBy>
  <cp:lastPrinted>2019-11-06T19:09:22Z</cp:lastPrinted>
  <dcterms:created xsi:type="dcterms:W3CDTF">2019-11-04T10:30:03Z</dcterms:created>
  <dcterms:modified xsi:type="dcterms:W3CDTF">2022-07-28T16:30:09Z</dcterms:modified>
  <cp:category/>
  <cp:version/>
  <cp:contentType/>
  <cp:contentStatus/>
</cp:coreProperties>
</file>